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45\2016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21" i="4688" l="1"/>
  <c r="AO21" i="4688" s="1"/>
  <c r="M21" i="4688"/>
  <c r="Z21" i="4688" s="1"/>
  <c r="B21" i="4688"/>
  <c r="J21" i="4688" s="1"/>
  <c r="G21" i="4688" l="1"/>
  <c r="U21" i="4688"/>
  <c r="AK21" i="4688"/>
  <c r="D21" i="4688"/>
  <c r="P21" i="4688"/>
  <c r="AF21" i="468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13" i="4689" l="1"/>
  <c r="P15" i="4688" s="1"/>
  <c r="J33" i="4689"/>
  <c r="Z25" i="4688" s="1"/>
  <c r="J16" i="4689"/>
  <c r="J30" i="4689"/>
  <c r="J32" i="4689"/>
  <c r="U25" i="4688" s="1"/>
  <c r="J36" i="4689"/>
  <c r="J14" i="4689"/>
  <c r="U15" i="4688" s="1"/>
  <c r="J10" i="4689"/>
  <c r="D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AL29" i="4688"/>
  <c r="BZ19" i="4688" s="1"/>
  <c r="AN29" i="4688"/>
  <c r="CB19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L34" i="4688"/>
  <c r="BZ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AM34" i="4688"/>
  <c r="CA22" i="4688" s="1"/>
  <c r="I34" i="4688"/>
  <c r="AY22" i="4688" s="1"/>
  <c r="H34" i="4688"/>
  <c r="AX22" i="4688" s="1"/>
  <c r="AO34" i="4688"/>
  <c r="CC22" i="4688" s="1"/>
  <c r="AI34" i="4688"/>
  <c r="BW22" i="4688" s="1"/>
  <c r="R34" i="4688"/>
  <c r="BG22" i="4688" s="1"/>
  <c r="AK34" i="4688"/>
  <c r="BY22" i="4688" s="1"/>
  <c r="AH34" i="4688"/>
  <c r="BV22" i="4688" s="1"/>
  <c r="AJ34" i="4688"/>
  <c r="BX22" i="4688" s="1"/>
  <c r="U23" i="4678"/>
  <c r="W34" i="4688"/>
  <c r="BL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6" i="4688"/>
  <c r="AK26" i="4688"/>
  <c r="AF26" i="4688"/>
  <c r="J26" i="4688"/>
  <c r="G26" i="4688"/>
  <c r="D26" i="4688"/>
  <c r="Z26" i="4688"/>
  <c r="P26" i="4688"/>
  <c r="U26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<sst xmlns="http://schemas.openxmlformats.org/spreadsheetml/2006/main" count="692" uniqueCount="154">
  <si>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</si>
  <si>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</si>
  <si>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</si>
  <si>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</si>
  <si>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</si>
  <si>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</si>
  <si>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</si>
  <si>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</si>
  <si>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</si>
  <si>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</si>
  <si>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</si>
  <si>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</si>
  <si>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</si>
  <si>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</si>
  <si>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</si>
  <si>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</si>
  <si>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</si>
  <si>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</si>
  <si>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</si>
  <si>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</si>
  <si>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</si>
  <si>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</si>
  <si>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</si>
  <si>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</si>
  <si>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</si>
  <si>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</si>
  <si>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</si>
  <si>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</si>
  <si>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</si>
  <si>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</si>
  <si>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</si>
  <si>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</si>
  <si>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</si>
  <si>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</si>
  <si>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</si>
  <si>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</si>
  <si>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</si>
  <si>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</si>
  <si>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</si>
  <si>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</si>
  <si>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</si>
  <si>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</si>
  <si>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</si>
  <si>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</si>
  <si>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</si>
  <si>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</si>
  <si>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</si>
  <si>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</si>
  <si>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</si>
  <si>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</si>
  <si>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</si>
  <si>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</si>
  <si>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</si>
  <si>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</si>
  <si>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</si>
  <si>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</si>
  <si>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</si>
  <si>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</si>
  <si>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</si>
  <si>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</si>
  <si>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</si>
  <si>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</si>
  <si>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</si>
  <si>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</si>
  <si>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</si>
  <si>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</si>
  <si>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</si>
  <si>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</si>
  <si>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</si>
  <si>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</si>
  <si>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</si>
  <si>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</si>
  <si>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</si>
  <si>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</si>
  <si>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</si>
  <si>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</si>
  <si>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</si>
  <si>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</si>
  <si>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</si>
  <si>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</si>
  <si>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</si>
  <si>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</si>
  <si>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</si>
  <si>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</si>
  <si>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</si>
  <si>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</si>
  <si>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</si>
  <si>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</si>
  <si>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</si>
  <si>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</si>
  <si>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</si>
  <si>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</si>
  <si>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</si>
  <si>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</si>
  <si>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</si>
  <si>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</si>
  <si>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</si>
  <si>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</si>
  <si>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</si>
  <si>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</si>
  <si>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</si>
  <si>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</si>
  <si>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</si>
  <si>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</si>
  <si>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</si>
  <si>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</si>
  <si>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</si>
  <si>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</si>
  <si>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</si>
  <si>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</si>
  <si>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</si>
  <si>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</si>
  <si>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</si>
  <si>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</si>
  <si>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</si>
  <si>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</si>
  <si>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</si>
  <si>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</si>
  <si>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</si>
  <si>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</si>
  <si>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</si>
  <si>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</si>
  <si>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</si>
  <si>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</si>
  <si>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</si>
  <si>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</si>
  <si>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</si>
  <si>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</si>
  <si>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</si>
  <si>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</si>
  <si>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</si>
  <si>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</si>
  <si>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</si>
  <si>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</si>
  <si>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</si>
  <si>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</si>
  <si>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</si>
  <si>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</si>
  <si>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</si>
  <si>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</si>
  <si>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</si>
  <si>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</si>
  <si>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</si>
  <si>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</si>
  <si>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</si>
  <si>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</si>
  <si>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</si>
  <si>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</si>
  <si>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 </t>
  </si>
  <si>
    <t>GEOVANNIS GONZALEZ</t>
  </si>
  <si>
    <t>CALLE 85 X CARRERA 46</t>
  </si>
  <si>
    <t>ADOLFREDO FLOREZ</t>
  </si>
  <si>
    <t xml:space="preserve">VOL MAX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</si>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</sst>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3" fillId="0" borderId="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246</c:v>
                </c:pt>
                <c:pt idx="1">
                  <c:v>306</c:v>
                </c:pt>
                <c:pt idx="2">
                  <c:v>280</c:v>
                </c:pt>
                <c:pt idx="3">
                  <c:v>275.5</c:v>
                </c:pt>
                <c:pt idx="4">
                  <c:v>294.5</c:v>
                </c:pt>
                <c:pt idx="5">
                  <c:v>273.5</c:v>
                </c:pt>
                <c:pt idx="6">
                  <c:v>275.5</c:v>
                </c:pt>
                <c:pt idx="7">
                  <c:v>308</c:v>
                </c:pt>
                <c:pt idx="8">
                  <c:v>276.5</c:v>
                </c:pt>
                <c:pt idx="9">
                  <c:v>324.5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25376"/>
        <c:axId val="168212160"/>
      </c:barChart>
      <c:catAx>
        <c:axId val="522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21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21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2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617</c:v>
                </c:pt>
                <c:pt idx="1">
                  <c:v>680</c:v>
                </c:pt>
                <c:pt idx="2">
                  <c:v>643</c:v>
                </c:pt>
                <c:pt idx="3">
                  <c:v>669</c:v>
                </c:pt>
                <c:pt idx="4">
                  <c:v>635.5</c:v>
                </c:pt>
                <c:pt idx="5">
                  <c:v>643</c:v>
                </c:pt>
                <c:pt idx="6">
                  <c:v>596</c:v>
                </c:pt>
                <c:pt idx="7">
                  <c:v>701</c:v>
                </c:pt>
                <c:pt idx="8">
                  <c:v>610.5</c:v>
                </c:pt>
                <c:pt idx="9">
                  <c:v>658.5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65944"/>
        <c:axId val="166864768"/>
      </c:barChart>
      <c:catAx>
        <c:axId val="16686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6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5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711.5</c:v>
                </c:pt>
                <c:pt idx="1">
                  <c:v>725.5</c:v>
                </c:pt>
                <c:pt idx="2">
                  <c:v>773</c:v>
                </c:pt>
                <c:pt idx="3">
                  <c:v>764</c:v>
                </c:pt>
                <c:pt idx="4">
                  <c:v>848.5</c:v>
                </c:pt>
                <c:pt idx="5">
                  <c:v>850</c:v>
                </c:pt>
                <c:pt idx="6">
                  <c:v>753.5</c:v>
                </c:pt>
                <c:pt idx="7">
                  <c:v>745.5</c:v>
                </c:pt>
                <c:pt idx="8">
                  <c:v>779</c:v>
                </c:pt>
                <c:pt idx="9">
                  <c:v>762</c:v>
                </c:pt>
                <c:pt idx="10">
                  <c:v>691</c:v>
                </c:pt>
                <c:pt idx="11">
                  <c:v>673.5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83816"/>
        <c:axId val="169973352"/>
      </c:barChart>
      <c:catAx>
        <c:axId val="168783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7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73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83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691</c:v>
                </c:pt>
                <c:pt idx="1">
                  <c:v>718</c:v>
                </c:pt>
                <c:pt idx="2">
                  <c:v>761</c:v>
                </c:pt>
                <c:pt idx="3">
                  <c:v>728.5</c:v>
                </c:pt>
                <c:pt idx="4">
                  <c:v>753</c:v>
                </c:pt>
                <c:pt idx="5">
                  <c:v>759.5</c:v>
                </c:pt>
                <c:pt idx="6">
                  <c:v>754.5</c:v>
                </c:pt>
                <c:pt idx="7">
                  <c:v>693</c:v>
                </c:pt>
                <c:pt idx="8">
                  <c:v>667.5</c:v>
                </c:pt>
                <c:pt idx="9">
                  <c:v>654.5</c:v>
                </c:pt>
                <c:pt idx="10">
                  <c:v>594.5</c:v>
                </c:pt>
                <c:pt idx="11">
                  <c:v>609</c:v>
                </c:pt>
                <c:pt idx="12">
                  <c:v>603.5</c:v>
                </c:pt>
                <c:pt idx="13">
                  <c:v>739.5</c:v>
                </c:pt>
                <c:pt idx="14">
                  <c:v>723</c:v>
                </c:pt>
                <c:pt idx="15">
                  <c:v>702.5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74136"/>
        <c:axId val="169974528"/>
      </c:barChart>
      <c:catAx>
        <c:axId val="16997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7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7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74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1107.5</c:v>
                </c:pt>
                <c:pt idx="4">
                  <c:v>1156</c:v>
                </c:pt>
                <c:pt idx="5">
                  <c:v>1123.5</c:v>
                </c:pt>
                <c:pt idx="6">
                  <c:v>1119</c:v>
                </c:pt>
                <c:pt idx="7">
                  <c:v>1151.5</c:v>
                </c:pt>
                <c:pt idx="8">
                  <c:v>1133.5</c:v>
                </c:pt>
                <c:pt idx="9">
                  <c:v>1184.5</c:v>
                </c:pt>
                <c:pt idx="13">
                  <c:v>1247.5</c:v>
                </c:pt>
                <c:pt idx="14">
                  <c:v>1292</c:v>
                </c:pt>
                <c:pt idx="15">
                  <c:v>1333</c:v>
                </c:pt>
                <c:pt idx="16">
                  <c:v>1355</c:v>
                </c:pt>
                <c:pt idx="17">
                  <c:v>1373</c:v>
                </c:pt>
                <c:pt idx="18">
                  <c:v>1347</c:v>
                </c:pt>
                <c:pt idx="19">
                  <c:v>1309</c:v>
                </c:pt>
                <c:pt idx="20">
                  <c:v>1201.5</c:v>
                </c:pt>
                <c:pt idx="21">
                  <c:v>1106</c:v>
                </c:pt>
                <c:pt idx="22">
                  <c:v>1036</c:v>
                </c:pt>
                <c:pt idx="23">
                  <c:v>1018</c:v>
                </c:pt>
                <c:pt idx="24">
                  <c:v>1058.5</c:v>
                </c:pt>
                <c:pt idx="25">
                  <c:v>1112.5</c:v>
                </c:pt>
                <c:pt idx="29">
                  <c:v>1243.5</c:v>
                </c:pt>
                <c:pt idx="30">
                  <c:v>1370</c:v>
                </c:pt>
                <c:pt idx="31">
                  <c:v>1446.5</c:v>
                </c:pt>
                <c:pt idx="32">
                  <c:v>1435</c:v>
                </c:pt>
                <c:pt idx="33">
                  <c:v>1382.5</c:v>
                </c:pt>
                <c:pt idx="34">
                  <c:v>1341</c:v>
                </c:pt>
                <c:pt idx="35">
                  <c:v>1346</c:v>
                </c:pt>
                <c:pt idx="36">
                  <c:v>1362.5</c:v>
                </c:pt>
                <c:pt idx="37">
                  <c:v>1386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1107</c:v>
                </c:pt>
                <c:pt idx="4">
                  <c:v>1070</c:v>
                </c:pt>
                <c:pt idx="5">
                  <c:v>1055</c:v>
                </c:pt>
                <c:pt idx="6">
                  <c:v>1011</c:v>
                </c:pt>
                <c:pt idx="7">
                  <c:v>1010</c:v>
                </c:pt>
                <c:pt idx="8">
                  <c:v>1026.5</c:v>
                </c:pt>
                <c:pt idx="9">
                  <c:v>996</c:v>
                </c:pt>
                <c:pt idx="13">
                  <c:v>981.5</c:v>
                </c:pt>
                <c:pt idx="14">
                  <c:v>962</c:v>
                </c:pt>
                <c:pt idx="15">
                  <c:v>952</c:v>
                </c:pt>
                <c:pt idx="16">
                  <c:v>932</c:v>
                </c:pt>
                <c:pt idx="17">
                  <c:v>882.5</c:v>
                </c:pt>
                <c:pt idx="18">
                  <c:v>860.5</c:v>
                </c:pt>
                <c:pt idx="19">
                  <c:v>819</c:v>
                </c:pt>
                <c:pt idx="20">
                  <c:v>818</c:v>
                </c:pt>
                <c:pt idx="21">
                  <c:v>853</c:v>
                </c:pt>
                <c:pt idx="22">
                  <c:v>901</c:v>
                </c:pt>
                <c:pt idx="23">
                  <c:v>1004</c:v>
                </c:pt>
                <c:pt idx="24">
                  <c:v>1059</c:v>
                </c:pt>
                <c:pt idx="25">
                  <c:v>1078.5</c:v>
                </c:pt>
                <c:pt idx="29">
                  <c:v>1084</c:v>
                </c:pt>
                <c:pt idx="30">
                  <c:v>1081</c:v>
                </c:pt>
                <c:pt idx="31">
                  <c:v>1049.5</c:v>
                </c:pt>
                <c:pt idx="32">
                  <c:v>1042.5</c:v>
                </c:pt>
                <c:pt idx="33">
                  <c:v>1028</c:v>
                </c:pt>
                <c:pt idx="34">
                  <c:v>991</c:v>
                </c:pt>
                <c:pt idx="35">
                  <c:v>997</c:v>
                </c:pt>
                <c:pt idx="36">
                  <c:v>984</c:v>
                </c:pt>
                <c:pt idx="37">
                  <c:v>973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394.5</c:v>
                </c:pt>
                <c:pt idx="4">
                  <c:v>401.5</c:v>
                </c:pt>
                <c:pt idx="5">
                  <c:v>412</c:v>
                </c:pt>
                <c:pt idx="6">
                  <c:v>413.5</c:v>
                </c:pt>
                <c:pt idx="7">
                  <c:v>414</c:v>
                </c:pt>
                <c:pt idx="8">
                  <c:v>390.5</c:v>
                </c:pt>
                <c:pt idx="9">
                  <c:v>385.5</c:v>
                </c:pt>
                <c:pt idx="13">
                  <c:v>669.5</c:v>
                </c:pt>
                <c:pt idx="14">
                  <c:v>706.5</c:v>
                </c:pt>
                <c:pt idx="15">
                  <c:v>717</c:v>
                </c:pt>
                <c:pt idx="16">
                  <c:v>708.5</c:v>
                </c:pt>
                <c:pt idx="17">
                  <c:v>704.5</c:v>
                </c:pt>
                <c:pt idx="18">
                  <c:v>667</c:v>
                </c:pt>
                <c:pt idx="19">
                  <c:v>641.5</c:v>
                </c:pt>
                <c:pt idx="20">
                  <c:v>590</c:v>
                </c:pt>
                <c:pt idx="21">
                  <c:v>566.5</c:v>
                </c:pt>
                <c:pt idx="22">
                  <c:v>524.5</c:v>
                </c:pt>
                <c:pt idx="23">
                  <c:v>524.5</c:v>
                </c:pt>
                <c:pt idx="24">
                  <c:v>557.5</c:v>
                </c:pt>
                <c:pt idx="25">
                  <c:v>577.5</c:v>
                </c:pt>
                <c:pt idx="29">
                  <c:v>646.5</c:v>
                </c:pt>
                <c:pt idx="30">
                  <c:v>660</c:v>
                </c:pt>
                <c:pt idx="31">
                  <c:v>739.5</c:v>
                </c:pt>
                <c:pt idx="32">
                  <c:v>738.5</c:v>
                </c:pt>
                <c:pt idx="33">
                  <c:v>787</c:v>
                </c:pt>
                <c:pt idx="34">
                  <c:v>796</c:v>
                </c:pt>
                <c:pt idx="35">
                  <c:v>697</c:v>
                </c:pt>
                <c:pt idx="36">
                  <c:v>631</c:v>
                </c:pt>
                <c:pt idx="37">
                  <c:v>546.5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2609</c:v>
                </c:pt>
                <c:pt idx="4">
                  <c:v>2627.5</c:v>
                </c:pt>
                <c:pt idx="5">
                  <c:v>2590.5</c:v>
                </c:pt>
                <c:pt idx="6">
                  <c:v>2543.5</c:v>
                </c:pt>
                <c:pt idx="7">
                  <c:v>2575.5</c:v>
                </c:pt>
                <c:pt idx="8">
                  <c:v>2550.5</c:v>
                </c:pt>
                <c:pt idx="9">
                  <c:v>2566</c:v>
                </c:pt>
                <c:pt idx="13">
                  <c:v>2898.5</c:v>
                </c:pt>
                <c:pt idx="14">
                  <c:v>2960.5</c:v>
                </c:pt>
                <c:pt idx="15">
                  <c:v>3002</c:v>
                </c:pt>
                <c:pt idx="16">
                  <c:v>2995.5</c:v>
                </c:pt>
                <c:pt idx="17">
                  <c:v>2960</c:v>
                </c:pt>
                <c:pt idx="18">
                  <c:v>2874.5</c:v>
                </c:pt>
                <c:pt idx="19">
                  <c:v>2769.5</c:v>
                </c:pt>
                <c:pt idx="20">
                  <c:v>2609.5</c:v>
                </c:pt>
                <c:pt idx="21">
                  <c:v>2525.5</c:v>
                </c:pt>
                <c:pt idx="22">
                  <c:v>2461.5</c:v>
                </c:pt>
                <c:pt idx="23">
                  <c:v>2546.5</c:v>
                </c:pt>
                <c:pt idx="24">
                  <c:v>2675</c:v>
                </c:pt>
                <c:pt idx="25">
                  <c:v>2768.5</c:v>
                </c:pt>
                <c:pt idx="29">
                  <c:v>2974</c:v>
                </c:pt>
                <c:pt idx="30">
                  <c:v>3111</c:v>
                </c:pt>
                <c:pt idx="31">
                  <c:v>3235.5</c:v>
                </c:pt>
                <c:pt idx="32">
                  <c:v>3216</c:v>
                </c:pt>
                <c:pt idx="33">
                  <c:v>3197.5</c:v>
                </c:pt>
                <c:pt idx="34">
                  <c:v>3128</c:v>
                </c:pt>
                <c:pt idx="35">
                  <c:v>3040</c:v>
                </c:pt>
                <c:pt idx="36">
                  <c:v>2977.5</c:v>
                </c:pt>
                <c:pt idx="37">
                  <c:v>2905.5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975312"/>
        <c:axId val="169975704"/>
      </c:lineChart>
      <c:catAx>
        <c:axId val="1699753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97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75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975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296.5</c:v>
                </c:pt>
                <c:pt idx="1">
                  <c:v>308.5</c:v>
                </c:pt>
                <c:pt idx="2">
                  <c:v>337</c:v>
                </c:pt>
                <c:pt idx="3">
                  <c:v>305.5</c:v>
                </c:pt>
                <c:pt idx="4">
                  <c:v>341</c:v>
                </c:pt>
                <c:pt idx="5">
                  <c:v>349.5</c:v>
                </c:pt>
                <c:pt idx="6">
                  <c:v>359</c:v>
                </c:pt>
                <c:pt idx="7">
                  <c:v>323.5</c:v>
                </c:pt>
                <c:pt idx="8">
                  <c:v>315</c:v>
                </c:pt>
                <c:pt idx="9">
                  <c:v>311.5</c:v>
                </c:pt>
                <c:pt idx="10">
                  <c:v>251.5</c:v>
                </c:pt>
                <c:pt idx="11">
                  <c:v>228</c:v>
                </c:pt>
                <c:pt idx="12">
                  <c:v>245</c:v>
                </c:pt>
                <c:pt idx="13">
                  <c:v>293.5</c:v>
                </c:pt>
                <c:pt idx="14">
                  <c:v>292</c:v>
                </c:pt>
                <c:pt idx="15">
                  <c:v>282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689552"/>
        <c:axId val="167689936"/>
      </c:barChart>
      <c:catAx>
        <c:axId val="16768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8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8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68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279</c:v>
                </c:pt>
                <c:pt idx="1">
                  <c:v>293</c:v>
                </c:pt>
                <c:pt idx="2">
                  <c:v>313.5</c:v>
                </c:pt>
                <c:pt idx="3">
                  <c:v>358</c:v>
                </c:pt>
                <c:pt idx="4">
                  <c:v>405.5</c:v>
                </c:pt>
                <c:pt idx="5">
                  <c:v>369.5</c:v>
                </c:pt>
                <c:pt idx="6">
                  <c:v>302</c:v>
                </c:pt>
                <c:pt idx="7">
                  <c:v>305.5</c:v>
                </c:pt>
                <c:pt idx="8">
                  <c:v>364</c:v>
                </c:pt>
                <c:pt idx="9">
                  <c:v>374.5</c:v>
                </c:pt>
                <c:pt idx="10">
                  <c:v>318.5</c:v>
                </c:pt>
                <c:pt idx="11">
                  <c:v>329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71168"/>
        <c:axId val="168433824"/>
      </c:barChart>
      <c:catAx>
        <c:axId val="16877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3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3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7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267</c:v>
                </c:pt>
                <c:pt idx="1">
                  <c:v>284.5</c:v>
                </c:pt>
                <c:pt idx="2">
                  <c:v>269</c:v>
                </c:pt>
                <c:pt idx="3">
                  <c:v>286.5</c:v>
                </c:pt>
                <c:pt idx="4">
                  <c:v>230</c:v>
                </c:pt>
                <c:pt idx="5">
                  <c:v>269.5</c:v>
                </c:pt>
                <c:pt idx="6">
                  <c:v>225</c:v>
                </c:pt>
                <c:pt idx="7">
                  <c:v>285.5</c:v>
                </c:pt>
                <c:pt idx="8">
                  <c:v>246.5</c:v>
                </c:pt>
                <c:pt idx="9">
                  <c:v>239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713056"/>
        <c:axId val="167713440"/>
      </c:barChart>
      <c:catAx>
        <c:axId val="16771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7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71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71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272.5</c:v>
                </c:pt>
                <c:pt idx="1">
                  <c:v>292</c:v>
                </c:pt>
                <c:pt idx="2">
                  <c:v>270</c:v>
                </c:pt>
                <c:pt idx="3">
                  <c:v>249.5</c:v>
                </c:pt>
                <c:pt idx="4">
                  <c:v>269.5</c:v>
                </c:pt>
                <c:pt idx="5">
                  <c:v>260.5</c:v>
                </c:pt>
                <c:pt idx="6">
                  <c:v>263</c:v>
                </c:pt>
                <c:pt idx="7">
                  <c:v>235</c:v>
                </c:pt>
                <c:pt idx="8">
                  <c:v>232.5</c:v>
                </c:pt>
                <c:pt idx="9">
                  <c:v>266.5</c:v>
                </c:pt>
                <c:pt idx="10">
                  <c:v>250</c:v>
                </c:pt>
                <c:pt idx="11">
                  <c:v>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67744"/>
        <c:axId val="167514016"/>
      </c:barChart>
      <c:catAx>
        <c:axId val="16906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5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1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6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238.5</c:v>
                </c:pt>
                <c:pt idx="1">
                  <c:v>241.5</c:v>
                </c:pt>
                <c:pt idx="2">
                  <c:v>245.5</c:v>
                </c:pt>
                <c:pt idx="3">
                  <c:v>256</c:v>
                </c:pt>
                <c:pt idx="4">
                  <c:v>219</c:v>
                </c:pt>
                <c:pt idx="5">
                  <c:v>231.5</c:v>
                </c:pt>
                <c:pt idx="6">
                  <c:v>225.5</c:v>
                </c:pt>
                <c:pt idx="7">
                  <c:v>206.5</c:v>
                </c:pt>
                <c:pt idx="8">
                  <c:v>197</c:v>
                </c:pt>
                <c:pt idx="9">
                  <c:v>190</c:v>
                </c:pt>
                <c:pt idx="10">
                  <c:v>224.5</c:v>
                </c:pt>
                <c:pt idx="11">
                  <c:v>241.5</c:v>
                </c:pt>
                <c:pt idx="12">
                  <c:v>245</c:v>
                </c:pt>
                <c:pt idx="13">
                  <c:v>293</c:v>
                </c:pt>
                <c:pt idx="14">
                  <c:v>279.5</c:v>
                </c:pt>
                <c:pt idx="15">
                  <c:v>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67904"/>
        <c:axId val="168780288"/>
      </c:barChart>
      <c:catAx>
        <c:axId val="16686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8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104</c:v>
                </c:pt>
                <c:pt idx="1">
                  <c:v>89.5</c:v>
                </c:pt>
                <c:pt idx="2">
                  <c:v>94</c:v>
                </c:pt>
                <c:pt idx="3">
                  <c:v>107</c:v>
                </c:pt>
                <c:pt idx="4">
                  <c:v>111</c:v>
                </c:pt>
                <c:pt idx="5">
                  <c:v>100</c:v>
                </c:pt>
                <c:pt idx="6">
                  <c:v>95.5</c:v>
                </c:pt>
                <c:pt idx="7">
                  <c:v>107.5</c:v>
                </c:pt>
                <c:pt idx="8">
                  <c:v>87.5</c:v>
                </c:pt>
                <c:pt idx="9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81072"/>
        <c:axId val="168781464"/>
      </c:barChart>
      <c:catAx>
        <c:axId val="16878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81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81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8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160</c:v>
                </c:pt>
                <c:pt idx="1">
                  <c:v>140.5</c:v>
                </c:pt>
                <c:pt idx="2">
                  <c:v>189.5</c:v>
                </c:pt>
                <c:pt idx="3">
                  <c:v>156.5</c:v>
                </c:pt>
                <c:pt idx="4">
                  <c:v>173.5</c:v>
                </c:pt>
                <c:pt idx="5">
                  <c:v>220</c:v>
                </c:pt>
                <c:pt idx="6">
                  <c:v>188.5</c:v>
                </c:pt>
                <c:pt idx="7">
                  <c:v>205</c:v>
                </c:pt>
                <c:pt idx="8">
                  <c:v>182.5</c:v>
                </c:pt>
                <c:pt idx="9">
                  <c:v>121</c:v>
                </c:pt>
                <c:pt idx="10">
                  <c:v>122.5</c:v>
                </c:pt>
                <c:pt idx="1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782248"/>
        <c:axId val="168782640"/>
      </c:barChart>
      <c:catAx>
        <c:axId val="16878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8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8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82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156</c:v>
                </c:pt>
                <c:pt idx="1">
                  <c:v>168</c:v>
                </c:pt>
                <c:pt idx="2">
                  <c:v>178.5</c:v>
                </c:pt>
                <c:pt idx="3">
                  <c:v>167</c:v>
                </c:pt>
                <c:pt idx="4">
                  <c:v>193</c:v>
                </c:pt>
                <c:pt idx="5">
                  <c:v>178.5</c:v>
                </c:pt>
                <c:pt idx="6">
                  <c:v>170</c:v>
                </c:pt>
                <c:pt idx="7">
                  <c:v>163</c:v>
                </c:pt>
                <c:pt idx="8">
                  <c:v>155.5</c:v>
                </c:pt>
                <c:pt idx="9">
                  <c:v>153</c:v>
                </c:pt>
                <c:pt idx="10">
                  <c:v>118.5</c:v>
                </c:pt>
                <c:pt idx="11">
                  <c:v>139.5</c:v>
                </c:pt>
                <c:pt idx="12">
                  <c:v>113.5</c:v>
                </c:pt>
                <c:pt idx="13">
                  <c:v>153</c:v>
                </c:pt>
                <c:pt idx="14">
                  <c:v>151.5</c:v>
                </c:pt>
                <c:pt idx="15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67120"/>
        <c:axId val="166866728"/>
      </c:barChart>
      <c:catAx>
        <c:axId val="16686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66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31300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B10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">
        <v>150</v>
      </c>
      <c r="E5" s="175"/>
      <c r="F5" s="175"/>
      <c r="G5" s="175"/>
      <c r="H5" s="175"/>
      <c r="I5" s="165" t="s">
        <v>53</v>
      </c>
      <c r="J5" s="165"/>
      <c r="K5" s="165"/>
      <c r="L5" s="176">
        <v>2345</v>
      </c>
      <c r="M5" s="176"/>
      <c r="N5" s="176"/>
      <c r="O5" s="12"/>
      <c r="P5" s="165" t="s">
        <v>57</v>
      </c>
      <c r="Q5" s="165"/>
      <c r="R5" s="165"/>
      <c r="S5" s="174" t="s">
        <v>62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149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v>42709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40</v>
      </c>
      <c r="C10" s="46">
        <v>221</v>
      </c>
      <c r="D10" s="46">
        <v>0</v>
      </c>
      <c r="E10" s="46">
        <v>2</v>
      </c>
      <c r="F10" s="6">
        <f t="shared" ref="F10:F22" si="0">B10*0.5+C10*1+D10*2+E10*2.5</f>
        <v>246</v>
      </c>
      <c r="G10" s="2"/>
      <c r="H10" s="19" t="s">
        <v>4</v>
      </c>
      <c r="I10" s="46">
        <v>48</v>
      </c>
      <c r="J10" s="46">
        <v>269</v>
      </c>
      <c r="K10" s="46">
        <v>0</v>
      </c>
      <c r="L10" s="46">
        <v>5</v>
      </c>
      <c r="M10" s="6">
        <f t="shared" ref="M10:M22" si="1">I10*0.5+J10*1+K10*2+L10*2.5</f>
        <v>305.5</v>
      </c>
      <c r="N10" s="9">
        <f>F20+F21+F22+M10</f>
        <v>1247.5</v>
      </c>
      <c r="O10" s="19" t="s">
        <v>43</v>
      </c>
      <c r="P10" s="46">
        <v>52</v>
      </c>
      <c r="Q10" s="46">
        <v>248</v>
      </c>
      <c r="R10" s="46">
        <v>0</v>
      </c>
      <c r="S10" s="46">
        <v>2</v>
      </c>
      <c r="T10" s="6">
        <f t="shared" ref="T10:T21" si="2">P10*0.5+Q10*1+R10*2+S10*2.5</f>
        <v>279</v>
      </c>
      <c r="U10" s="10"/>
      <c r="AB10" s="1"/>
    </row>
    <row r="11" spans="1:28" ht="24" customHeight="1" x14ac:dyDescent="0.2">
      <c r="A11" s="18" t="s">
        <v>14</v>
      </c>
      <c r="B11" s="46">
        <v>58</v>
      </c>
      <c r="C11" s="46">
        <v>270</v>
      </c>
      <c r="D11" s="46">
        <v>1</v>
      </c>
      <c r="E11" s="46">
        <v>2</v>
      </c>
      <c r="F11" s="6">
        <f t="shared" si="0"/>
        <v>306</v>
      </c>
      <c r="G11" s="2"/>
      <c r="H11" s="19" t="s">
        <v>5</v>
      </c>
      <c r="I11" s="46">
        <v>75</v>
      </c>
      <c r="J11" s="46">
        <v>291</v>
      </c>
      <c r="K11" s="46">
        <v>0</v>
      </c>
      <c r="L11" s="46">
        <v>5</v>
      </c>
      <c r="M11" s="6">
        <f t="shared" si="1"/>
        <v>341</v>
      </c>
      <c r="N11" s="9">
        <f>F21+F22+M10+M11</f>
        <v>1292</v>
      </c>
      <c r="O11" s="19" t="s">
        <v>44</v>
      </c>
      <c r="P11" s="46">
        <v>64</v>
      </c>
      <c r="Q11" s="46">
        <v>251</v>
      </c>
      <c r="R11" s="46">
        <v>0</v>
      </c>
      <c r="S11" s="46">
        <v>4</v>
      </c>
      <c r="T11" s="6">
        <f t="shared" si="2"/>
        <v>293</v>
      </c>
      <c r="U11" s="2"/>
      <c r="AB11" s="1"/>
    </row>
    <row r="12" spans="1:28" ht="24" customHeight="1" x14ac:dyDescent="0.2">
      <c r="A12" s="18" t="s">
        <v>17</v>
      </c>
      <c r="B12" s="46">
        <v>36</v>
      </c>
      <c r="C12" s="46">
        <v>257</v>
      </c>
      <c r="D12" s="46">
        <v>0</v>
      </c>
      <c r="E12" s="46">
        <v>2</v>
      </c>
      <c r="F12" s="6">
        <f t="shared" si="0"/>
        <v>280</v>
      </c>
      <c r="G12" s="2"/>
      <c r="H12" s="19" t="s">
        <v>6</v>
      </c>
      <c r="I12" s="46">
        <v>69</v>
      </c>
      <c r="J12" s="46">
        <v>300</v>
      </c>
      <c r="K12" s="46">
        <v>0</v>
      </c>
      <c r="L12" s="46">
        <v>6</v>
      </c>
      <c r="M12" s="6">
        <f t="shared" si="1"/>
        <v>349.5</v>
      </c>
      <c r="N12" s="2">
        <f>F22+M10+M11+M12</f>
        <v>1333</v>
      </c>
      <c r="O12" s="19" t="s">
        <v>32</v>
      </c>
      <c r="P12" s="46">
        <v>64</v>
      </c>
      <c r="Q12" s="46">
        <v>269</v>
      </c>
      <c r="R12" s="46">
        <v>0</v>
      </c>
      <c r="S12" s="46">
        <v>5</v>
      </c>
      <c r="T12" s="6">
        <f t="shared" si="2"/>
        <v>313.5</v>
      </c>
      <c r="U12" s="2"/>
      <c r="AB12" s="1"/>
    </row>
    <row r="13" spans="1:28" ht="24" customHeight="1" x14ac:dyDescent="0.2">
      <c r="A13" s="18" t="s">
        <v>19</v>
      </c>
      <c r="B13" s="46">
        <v>39</v>
      </c>
      <c r="C13" s="46">
        <v>251</v>
      </c>
      <c r="D13" s="46">
        <v>0</v>
      </c>
      <c r="E13" s="46">
        <v>2</v>
      </c>
      <c r="F13" s="6">
        <f t="shared" si="0"/>
        <v>275.5</v>
      </c>
      <c r="G13" s="2">
        <f t="shared" ref="G13:G19" si="3">F10+F11+F12+F13</f>
        <v>1107.5</v>
      </c>
      <c r="H13" s="19" t="s">
        <v>7</v>
      </c>
      <c r="I13" s="46">
        <v>62</v>
      </c>
      <c r="J13" s="46">
        <v>301</v>
      </c>
      <c r="K13" s="46">
        <v>1</v>
      </c>
      <c r="L13" s="46">
        <v>10</v>
      </c>
      <c r="M13" s="6">
        <f t="shared" si="1"/>
        <v>359</v>
      </c>
      <c r="N13" s="2">
        <f t="shared" ref="N13:N18" si="4">M10+M11+M12+M13</f>
        <v>1355</v>
      </c>
      <c r="O13" s="19" t="s">
        <v>33</v>
      </c>
      <c r="P13" s="46">
        <v>79</v>
      </c>
      <c r="Q13" s="46">
        <v>294</v>
      </c>
      <c r="R13" s="46">
        <v>1</v>
      </c>
      <c r="S13" s="46">
        <v>9</v>
      </c>
      <c r="T13" s="6">
        <f t="shared" si="2"/>
        <v>358</v>
      </c>
      <c r="U13" s="2">
        <f t="shared" ref="U13:U21" si="5">T10+T11+T12+T13</f>
        <v>1243.5</v>
      </c>
      <c r="AB13" s="81">
        <v>241</v>
      </c>
    </row>
    <row r="14" spans="1:28" ht="24" customHeight="1" x14ac:dyDescent="0.2">
      <c r="A14" s="18" t="s">
        <v>21</v>
      </c>
      <c r="B14" s="46">
        <v>60</v>
      </c>
      <c r="C14" s="46">
        <v>260</v>
      </c>
      <c r="D14" s="46">
        <v>1</v>
      </c>
      <c r="E14" s="46">
        <v>1</v>
      </c>
      <c r="F14" s="6">
        <f t="shared" si="0"/>
        <v>294.5</v>
      </c>
      <c r="G14" s="2">
        <f t="shared" si="3"/>
        <v>1156</v>
      </c>
      <c r="H14" s="19" t="s">
        <v>9</v>
      </c>
      <c r="I14" s="46">
        <v>54</v>
      </c>
      <c r="J14" s="46">
        <v>289</v>
      </c>
      <c r="K14" s="46">
        <v>0</v>
      </c>
      <c r="L14" s="46">
        <v>3</v>
      </c>
      <c r="M14" s="6">
        <f t="shared" si="1"/>
        <v>323.5</v>
      </c>
      <c r="N14" s="2">
        <f t="shared" si="4"/>
        <v>1373</v>
      </c>
      <c r="O14" s="19" t="s">
        <v>29</v>
      </c>
      <c r="P14" s="45">
        <v>87</v>
      </c>
      <c r="Q14" s="45">
        <v>345</v>
      </c>
      <c r="R14" s="45">
        <v>1</v>
      </c>
      <c r="S14" s="45">
        <v>6</v>
      </c>
      <c r="T14" s="6">
        <f t="shared" si="2"/>
        <v>405.5</v>
      </c>
      <c r="U14" s="2">
        <f t="shared" si="5"/>
        <v>1370</v>
      </c>
      <c r="AB14" s="81">
        <v>250</v>
      </c>
    </row>
    <row r="15" spans="1:28" ht="24" customHeight="1" x14ac:dyDescent="0.2">
      <c r="A15" s="18" t="s">
        <v>23</v>
      </c>
      <c r="B15" s="46">
        <v>46</v>
      </c>
      <c r="C15" s="46">
        <v>248</v>
      </c>
      <c r="D15" s="46">
        <v>0</v>
      </c>
      <c r="E15" s="46">
        <v>1</v>
      </c>
      <c r="F15" s="6">
        <f t="shared" si="0"/>
        <v>273.5</v>
      </c>
      <c r="G15" s="2">
        <f t="shared" si="3"/>
        <v>1123.5</v>
      </c>
      <c r="H15" s="19" t="s">
        <v>12</v>
      </c>
      <c r="I15" s="46">
        <v>52</v>
      </c>
      <c r="J15" s="46">
        <v>284</v>
      </c>
      <c r="K15" s="46">
        <v>0</v>
      </c>
      <c r="L15" s="46">
        <v>2</v>
      </c>
      <c r="M15" s="6">
        <f t="shared" si="1"/>
        <v>315</v>
      </c>
      <c r="N15" s="2">
        <f t="shared" si="4"/>
        <v>1347</v>
      </c>
      <c r="O15" s="18" t="s">
        <v>30</v>
      </c>
      <c r="P15" s="46">
        <v>112</v>
      </c>
      <c r="Q15" s="46">
        <v>301</v>
      </c>
      <c r="R15" s="45">
        <v>0</v>
      </c>
      <c r="S15" s="46">
        <v>5</v>
      </c>
      <c r="T15" s="6">
        <f t="shared" si="2"/>
        <v>369.5</v>
      </c>
      <c r="U15" s="2">
        <f t="shared" si="5"/>
        <v>1446.5</v>
      </c>
      <c r="AB15" s="81">
        <v>262</v>
      </c>
    </row>
    <row r="16" spans="1:28" ht="24" customHeight="1" x14ac:dyDescent="0.2">
      <c r="A16" s="18" t="s">
        <v>39</v>
      </c>
      <c r="B16" s="46">
        <v>54</v>
      </c>
      <c r="C16" s="46">
        <v>236</v>
      </c>
      <c r="D16" s="46">
        <v>0</v>
      </c>
      <c r="E16" s="46">
        <v>5</v>
      </c>
      <c r="F16" s="6">
        <f t="shared" si="0"/>
        <v>275.5</v>
      </c>
      <c r="G16" s="2">
        <f t="shared" si="3"/>
        <v>1119</v>
      </c>
      <c r="H16" s="19" t="s">
        <v>15</v>
      </c>
      <c r="I16" s="46">
        <v>48</v>
      </c>
      <c r="J16" s="46">
        <v>275</v>
      </c>
      <c r="K16" s="46">
        <v>0</v>
      </c>
      <c r="L16" s="46">
        <v>5</v>
      </c>
      <c r="M16" s="6">
        <f t="shared" si="1"/>
        <v>311.5</v>
      </c>
      <c r="N16" s="2">
        <f t="shared" si="4"/>
        <v>1309</v>
      </c>
      <c r="O16" s="19" t="s">
        <v>8</v>
      </c>
      <c r="P16" s="46">
        <v>90</v>
      </c>
      <c r="Q16" s="46">
        <v>242</v>
      </c>
      <c r="R16" s="46">
        <v>0</v>
      </c>
      <c r="S16" s="46">
        <v>6</v>
      </c>
      <c r="T16" s="6">
        <f t="shared" si="2"/>
        <v>302</v>
      </c>
      <c r="U16" s="2">
        <f t="shared" si="5"/>
        <v>1435</v>
      </c>
      <c r="AB16" s="81">
        <v>270.5</v>
      </c>
    </row>
    <row r="17" spans="1:28" ht="24" customHeight="1" x14ac:dyDescent="0.2">
      <c r="A17" s="18" t="s">
        <v>40</v>
      </c>
      <c r="B17" s="46">
        <v>65</v>
      </c>
      <c r="C17" s="46">
        <v>263</v>
      </c>
      <c r="D17" s="46">
        <v>0</v>
      </c>
      <c r="E17" s="46">
        <v>5</v>
      </c>
      <c r="F17" s="6">
        <f t="shared" si="0"/>
        <v>308</v>
      </c>
      <c r="G17" s="2">
        <f t="shared" si="3"/>
        <v>1151.5</v>
      </c>
      <c r="H17" s="19" t="s">
        <v>18</v>
      </c>
      <c r="I17" s="46">
        <v>57</v>
      </c>
      <c r="J17" s="46">
        <v>208</v>
      </c>
      <c r="K17" s="46">
        <v>0</v>
      </c>
      <c r="L17" s="46">
        <v>6</v>
      </c>
      <c r="M17" s="6">
        <f t="shared" si="1"/>
        <v>251.5</v>
      </c>
      <c r="N17" s="2">
        <f t="shared" si="4"/>
        <v>1201.5</v>
      </c>
      <c r="O17" s="19" t="s">
        <v>10</v>
      </c>
      <c r="P17" s="46">
        <v>70</v>
      </c>
      <c r="Q17" s="46">
        <v>253</v>
      </c>
      <c r="R17" s="46">
        <v>0</v>
      </c>
      <c r="S17" s="46">
        <v>7</v>
      </c>
      <c r="T17" s="6">
        <f t="shared" si="2"/>
        <v>305.5</v>
      </c>
      <c r="U17" s="2">
        <f t="shared" si="5"/>
        <v>1382.5</v>
      </c>
      <c r="AB17" s="81">
        <v>289.5</v>
      </c>
    </row>
    <row r="18" spans="1:28" ht="24" customHeight="1" x14ac:dyDescent="0.2">
      <c r="A18" s="18" t="s">
        <v>41</v>
      </c>
      <c r="B18" s="46">
        <v>48</v>
      </c>
      <c r="C18" s="46">
        <v>240</v>
      </c>
      <c r="D18" s="46">
        <v>0</v>
      </c>
      <c r="E18" s="46">
        <v>5</v>
      </c>
      <c r="F18" s="6">
        <f t="shared" si="0"/>
        <v>276.5</v>
      </c>
      <c r="G18" s="2">
        <f t="shared" si="3"/>
        <v>1133.5</v>
      </c>
      <c r="H18" s="19" t="s">
        <v>20</v>
      </c>
      <c r="I18" s="46">
        <v>36</v>
      </c>
      <c r="J18" s="46">
        <v>195</v>
      </c>
      <c r="K18" s="46">
        <v>0</v>
      </c>
      <c r="L18" s="46">
        <v>6</v>
      </c>
      <c r="M18" s="6">
        <f t="shared" si="1"/>
        <v>228</v>
      </c>
      <c r="N18" s="2">
        <f t="shared" si="4"/>
        <v>1106</v>
      </c>
      <c r="O18" s="19" t="s">
        <v>13</v>
      </c>
      <c r="P18" s="46">
        <v>114</v>
      </c>
      <c r="Q18" s="46">
        <v>297</v>
      </c>
      <c r="R18" s="46">
        <v>0</v>
      </c>
      <c r="S18" s="46">
        <v>4</v>
      </c>
      <c r="T18" s="6">
        <f t="shared" si="2"/>
        <v>364</v>
      </c>
      <c r="U18" s="2">
        <f t="shared" si="5"/>
        <v>1341</v>
      </c>
      <c r="AB18" s="81">
        <v>291</v>
      </c>
    </row>
    <row r="19" spans="1:28" ht="24" customHeight="1" thickBot="1" x14ac:dyDescent="0.25">
      <c r="A19" s="21" t="s">
        <v>42</v>
      </c>
      <c r="B19" s="47">
        <v>52</v>
      </c>
      <c r="C19" s="47">
        <v>291</v>
      </c>
      <c r="D19" s="47">
        <v>0</v>
      </c>
      <c r="E19" s="47">
        <v>3</v>
      </c>
      <c r="F19" s="7">
        <f t="shared" si="0"/>
        <v>324.5</v>
      </c>
      <c r="G19" s="3">
        <f t="shared" si="3"/>
        <v>1184.5</v>
      </c>
      <c r="H19" s="20" t="s">
        <v>22</v>
      </c>
      <c r="I19" s="45">
        <v>37</v>
      </c>
      <c r="J19" s="45">
        <v>219</v>
      </c>
      <c r="K19" s="45">
        <v>0</v>
      </c>
      <c r="L19" s="45">
        <v>3</v>
      </c>
      <c r="M19" s="6">
        <f t="shared" si="1"/>
        <v>245</v>
      </c>
      <c r="N19" s="2">
        <f>M16+M17+M18+M19</f>
        <v>1036</v>
      </c>
      <c r="O19" s="19" t="s">
        <v>16</v>
      </c>
      <c r="P19" s="46">
        <v>91</v>
      </c>
      <c r="Q19" s="46">
        <v>324</v>
      </c>
      <c r="R19" s="46">
        <v>0</v>
      </c>
      <c r="S19" s="46">
        <v>2</v>
      </c>
      <c r="T19" s="6">
        <f t="shared" si="2"/>
        <v>374.5</v>
      </c>
      <c r="U19" s="2">
        <f t="shared" si="5"/>
        <v>1346</v>
      </c>
      <c r="AB19" s="81">
        <v>294</v>
      </c>
    </row>
    <row r="20" spans="1:28" ht="24" customHeight="1" x14ac:dyDescent="0.2">
      <c r="A20" s="19" t="s">
        <v>27</v>
      </c>
      <c r="B20" s="45">
        <v>44</v>
      </c>
      <c r="C20" s="45">
        <v>267</v>
      </c>
      <c r="D20" s="45">
        <v>0</v>
      </c>
      <c r="E20" s="45">
        <v>3</v>
      </c>
      <c r="F20" s="8">
        <f t="shared" si="0"/>
        <v>296.5</v>
      </c>
      <c r="G20" s="35"/>
      <c r="H20" s="19" t="s">
        <v>24</v>
      </c>
      <c r="I20" s="46">
        <v>61</v>
      </c>
      <c r="J20" s="46">
        <v>248</v>
      </c>
      <c r="K20" s="46">
        <v>0</v>
      </c>
      <c r="L20" s="46">
        <v>6</v>
      </c>
      <c r="M20" s="8">
        <f t="shared" si="1"/>
        <v>293.5</v>
      </c>
      <c r="N20" s="2">
        <f>M17+M18+M19+M20</f>
        <v>1018</v>
      </c>
      <c r="O20" s="19" t="s">
        <v>45</v>
      </c>
      <c r="P20" s="45">
        <v>73</v>
      </c>
      <c r="Q20" s="45">
        <v>280</v>
      </c>
      <c r="R20" s="46">
        <v>1</v>
      </c>
      <c r="S20" s="45">
        <v>0</v>
      </c>
      <c r="T20" s="8">
        <f t="shared" si="2"/>
        <v>318.5</v>
      </c>
      <c r="U20" s="2">
        <f t="shared" si="5"/>
        <v>1362.5</v>
      </c>
      <c r="AB20" s="81">
        <v>299</v>
      </c>
    </row>
    <row r="21" spans="1:28" ht="24" customHeight="1" thickBot="1" x14ac:dyDescent="0.25">
      <c r="A21" s="19" t="s">
        <v>28</v>
      </c>
      <c r="B21" s="46">
        <v>59</v>
      </c>
      <c r="C21" s="46">
        <v>259</v>
      </c>
      <c r="D21" s="46">
        <v>0</v>
      </c>
      <c r="E21" s="46">
        <v>8</v>
      </c>
      <c r="F21" s="6">
        <f t="shared" si="0"/>
        <v>308.5</v>
      </c>
      <c r="G21" s="36"/>
      <c r="H21" s="20" t="s">
        <v>25</v>
      </c>
      <c r="I21" s="46">
        <v>43</v>
      </c>
      <c r="J21" s="46">
        <v>261</v>
      </c>
      <c r="K21" s="46">
        <v>1</v>
      </c>
      <c r="L21" s="46">
        <v>3</v>
      </c>
      <c r="M21" s="6">
        <f t="shared" si="1"/>
        <v>292</v>
      </c>
      <c r="N21" s="2">
        <f>M18+M19+M20+M21</f>
        <v>1058.5</v>
      </c>
      <c r="O21" s="21" t="s">
        <v>46</v>
      </c>
      <c r="P21" s="47">
        <v>68</v>
      </c>
      <c r="Q21" s="47">
        <v>295</v>
      </c>
      <c r="R21" s="47">
        <v>0</v>
      </c>
      <c r="S21" s="47">
        <v>0</v>
      </c>
      <c r="T21" s="7">
        <f t="shared" si="2"/>
        <v>329</v>
      </c>
      <c r="U21" s="3">
        <f t="shared" si="5"/>
        <v>1386</v>
      </c>
      <c r="AB21" s="81">
        <v>299.5</v>
      </c>
    </row>
    <row r="22" spans="1:28" ht="24" customHeight="1" thickBot="1" x14ac:dyDescent="0.25">
      <c r="A22" s="19" t="s">
        <v>1</v>
      </c>
      <c r="B22" s="46">
        <v>72</v>
      </c>
      <c r="C22" s="46">
        <v>286</v>
      </c>
      <c r="D22" s="46">
        <v>0</v>
      </c>
      <c r="E22" s="46">
        <v>6</v>
      </c>
      <c r="F22" s="6">
        <f t="shared" si="0"/>
        <v>337</v>
      </c>
      <c r="G22" s="2"/>
      <c r="H22" s="21" t="s">
        <v>26</v>
      </c>
      <c r="I22" s="47">
        <v>53</v>
      </c>
      <c r="J22" s="47">
        <v>243</v>
      </c>
      <c r="K22" s="47">
        <v>0</v>
      </c>
      <c r="L22" s="47">
        <v>5</v>
      </c>
      <c r="M22" s="6">
        <f t="shared" si="1"/>
        <v>282</v>
      </c>
      <c r="N22" s="3">
        <f>M19+M20+M21+M22</f>
        <v>1112.5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1184.5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1373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1446.5</v>
      </c>
      <c r="AB23" s="1"/>
    </row>
    <row r="24" spans="1:28" ht="13.5" customHeight="1" x14ac:dyDescent="0.2">
      <c r="A24" s="183"/>
      <c r="B24" s="184"/>
      <c r="C24" s="82" t="s">
        <v>72</v>
      </c>
      <c r="D24" s="86"/>
      <c r="E24" s="86"/>
      <c r="F24" s="87" t="s">
        <v>88</v>
      </c>
      <c r="G24" s="88"/>
      <c r="H24" s="183"/>
      <c r="I24" s="184"/>
      <c r="J24" s="82" t="s">
        <v>72</v>
      </c>
      <c r="K24" s="86"/>
      <c r="L24" s="86"/>
      <c r="M24" s="87" t="s">
        <v>66</v>
      </c>
      <c r="N24" s="88"/>
      <c r="O24" s="183"/>
      <c r="P24" s="184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9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2" t="str">
        <f>'G-1'!D5:H5</f>
        <v>CALLE 85 X CARRERA 46</v>
      </c>
      <c r="E5" s="202"/>
      <c r="F5" s="202"/>
      <c r="G5" s="202"/>
      <c r="H5" s="202"/>
      <c r="I5" s="197" t="s">
        <v>53</v>
      </c>
      <c r="J5" s="197"/>
      <c r="K5" s="197"/>
      <c r="L5" s="176">
        <f>'G-1'!L5:N5</f>
        <v>2345</v>
      </c>
      <c r="M5" s="176"/>
      <c r="N5" s="176"/>
      <c r="O5" s="50"/>
      <c r="P5" s="197" t="s">
        <v>57</v>
      </c>
      <c r="Q5" s="197"/>
      <c r="R5" s="197"/>
      <c r="S5" s="176" t="s">
        <v>134</v>
      </c>
      <c r="T5" s="176"/>
      <c r="U5" s="176"/>
    </row>
    <row r="6" spans="1:28" ht="12.75" customHeight="1" x14ac:dyDescent="0.2">
      <c r="A6" s="197" t="s">
        <v>55</v>
      </c>
      <c r="B6" s="197"/>
      <c r="C6" s="197"/>
      <c r="D6" s="200" t="s">
        <v>151</v>
      </c>
      <c r="E6" s="200"/>
      <c r="F6" s="200"/>
      <c r="G6" s="200"/>
      <c r="H6" s="200"/>
      <c r="I6" s="197" t="s">
        <v>59</v>
      </c>
      <c r="J6" s="197"/>
      <c r="K6" s="197"/>
      <c r="L6" s="196">
        <v>2</v>
      </c>
      <c r="M6" s="196"/>
      <c r="N6" s="196"/>
      <c r="O6" s="54"/>
      <c r="P6" s="197" t="s">
        <v>58</v>
      </c>
      <c r="Q6" s="197"/>
      <c r="R6" s="197"/>
      <c r="S6" s="203">
        <f>'G-1'!S6:U6</f>
        <v>42709</v>
      </c>
      <c r="T6" s="203"/>
      <c r="U6" s="203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57" t="s">
        <v>52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59" t="s">
        <v>52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59" t="s">
        <v>52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30</v>
      </c>
      <c r="C10" s="61">
        <v>230</v>
      </c>
      <c r="D10" s="61">
        <v>11</v>
      </c>
      <c r="E10" s="61">
        <v>0</v>
      </c>
      <c r="F10" s="62">
        <f t="shared" ref="F10:F22" si="0">B10*0.5+C10*1+D10*2+E10*2.5</f>
        <v>267</v>
      </c>
      <c r="G10" s="63"/>
      <c r="H10" s="64" t="s">
        <v>4</v>
      </c>
      <c r="I10" s="46">
        <v>34</v>
      </c>
      <c r="J10" s="46">
        <v>205</v>
      </c>
      <c r="K10" s="46">
        <v>7</v>
      </c>
      <c r="L10" s="46">
        <v>8</v>
      </c>
      <c r="M10" s="62">
        <f t="shared" ref="M10:M22" si="1">I10*0.5+J10*1+K10*2+L10*2.5</f>
        <v>256</v>
      </c>
      <c r="N10" s="65">
        <f>F20+F21+F22+M10</f>
        <v>981.5</v>
      </c>
      <c r="O10" s="64" t="s">
        <v>43</v>
      </c>
      <c r="P10" s="46">
        <v>33</v>
      </c>
      <c r="Q10" s="46">
        <v>230</v>
      </c>
      <c r="R10" s="46">
        <v>8</v>
      </c>
      <c r="S10" s="46">
        <v>4</v>
      </c>
      <c r="T10" s="62">
        <f t="shared" ref="T10:T21" si="2">P10*0.5+Q10*1+R10*2+S10*2.5</f>
        <v>272.5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37</v>
      </c>
      <c r="C11" s="61">
        <v>235</v>
      </c>
      <c r="D11" s="61">
        <v>13</v>
      </c>
      <c r="E11" s="61">
        <v>2</v>
      </c>
      <c r="F11" s="62">
        <f t="shared" si="0"/>
        <v>284.5</v>
      </c>
      <c r="G11" s="63"/>
      <c r="H11" s="64" t="s">
        <v>5</v>
      </c>
      <c r="I11" s="46">
        <v>29</v>
      </c>
      <c r="J11" s="46">
        <v>172</v>
      </c>
      <c r="K11" s="46">
        <v>10</v>
      </c>
      <c r="L11" s="46">
        <v>5</v>
      </c>
      <c r="M11" s="62">
        <f t="shared" si="1"/>
        <v>219</v>
      </c>
      <c r="N11" s="65">
        <f>F21+F22+M10+M11</f>
        <v>962</v>
      </c>
      <c r="O11" s="64" t="s">
        <v>44</v>
      </c>
      <c r="P11" s="46">
        <v>27</v>
      </c>
      <c r="Q11" s="46">
        <v>249</v>
      </c>
      <c r="R11" s="46">
        <v>6</v>
      </c>
      <c r="S11" s="46">
        <v>7</v>
      </c>
      <c r="T11" s="62">
        <f t="shared" si="2"/>
        <v>292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29</v>
      </c>
      <c r="C12" s="61">
        <v>217</v>
      </c>
      <c r="D12" s="61">
        <v>10</v>
      </c>
      <c r="E12" s="61">
        <v>7</v>
      </c>
      <c r="F12" s="62">
        <f t="shared" si="0"/>
        <v>269</v>
      </c>
      <c r="G12" s="63"/>
      <c r="H12" s="64" t="s">
        <v>6</v>
      </c>
      <c r="I12" s="46">
        <v>31</v>
      </c>
      <c r="J12" s="46">
        <v>190</v>
      </c>
      <c r="K12" s="46">
        <v>8</v>
      </c>
      <c r="L12" s="46">
        <v>4</v>
      </c>
      <c r="M12" s="62">
        <f t="shared" si="1"/>
        <v>231.5</v>
      </c>
      <c r="N12" s="63">
        <f>F22+M10+M11+M12</f>
        <v>952</v>
      </c>
      <c r="O12" s="64" t="s">
        <v>32</v>
      </c>
      <c r="P12" s="46">
        <v>46</v>
      </c>
      <c r="Q12" s="46">
        <v>220</v>
      </c>
      <c r="R12" s="46">
        <v>11</v>
      </c>
      <c r="S12" s="46">
        <v>2</v>
      </c>
      <c r="T12" s="62">
        <f t="shared" si="2"/>
        <v>270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19</v>
      </c>
      <c r="C13" s="61">
        <v>231</v>
      </c>
      <c r="D13" s="61">
        <v>13</v>
      </c>
      <c r="E13" s="61">
        <v>8</v>
      </c>
      <c r="F13" s="62">
        <f t="shared" si="0"/>
        <v>286.5</v>
      </c>
      <c r="G13" s="63">
        <f t="shared" ref="G13:G19" si="3">F10+F11+F12+F13</f>
        <v>1107</v>
      </c>
      <c r="H13" s="64" t="s">
        <v>7</v>
      </c>
      <c r="I13" s="46">
        <v>28</v>
      </c>
      <c r="J13" s="46">
        <v>184</v>
      </c>
      <c r="K13" s="46">
        <v>10</v>
      </c>
      <c r="L13" s="46">
        <v>3</v>
      </c>
      <c r="M13" s="62">
        <f t="shared" si="1"/>
        <v>225.5</v>
      </c>
      <c r="N13" s="63">
        <f t="shared" ref="N13:N18" si="4">M10+M11+M12+M13</f>
        <v>932</v>
      </c>
      <c r="O13" s="64" t="s">
        <v>33</v>
      </c>
      <c r="P13" s="46">
        <v>37</v>
      </c>
      <c r="Q13" s="46">
        <v>196</v>
      </c>
      <c r="R13" s="46">
        <v>10</v>
      </c>
      <c r="S13" s="46">
        <v>6</v>
      </c>
      <c r="T13" s="62">
        <f t="shared" si="2"/>
        <v>249.5</v>
      </c>
      <c r="U13" s="63">
        <f t="shared" ref="U13:U21" si="5">T10+T11+T12+T13</f>
        <v>1084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18</v>
      </c>
      <c r="C14" s="61">
        <v>186</v>
      </c>
      <c r="D14" s="61">
        <v>10</v>
      </c>
      <c r="E14" s="61">
        <v>6</v>
      </c>
      <c r="F14" s="62">
        <f t="shared" si="0"/>
        <v>230</v>
      </c>
      <c r="G14" s="63">
        <f t="shared" si="3"/>
        <v>1070</v>
      </c>
      <c r="H14" s="64" t="s">
        <v>9</v>
      </c>
      <c r="I14" s="46">
        <v>22</v>
      </c>
      <c r="J14" s="46">
        <v>177</v>
      </c>
      <c r="K14" s="46">
        <v>8</v>
      </c>
      <c r="L14" s="46">
        <v>1</v>
      </c>
      <c r="M14" s="62">
        <f t="shared" si="1"/>
        <v>206.5</v>
      </c>
      <c r="N14" s="63">
        <f t="shared" si="4"/>
        <v>882.5</v>
      </c>
      <c r="O14" s="64" t="s">
        <v>29</v>
      </c>
      <c r="P14" s="45">
        <v>27</v>
      </c>
      <c r="Q14" s="45">
        <v>223</v>
      </c>
      <c r="R14" s="45">
        <v>9</v>
      </c>
      <c r="S14" s="45">
        <v>6</v>
      </c>
      <c r="T14" s="62">
        <f t="shared" si="2"/>
        <v>269.5</v>
      </c>
      <c r="U14" s="63">
        <f t="shared" si="5"/>
        <v>1081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22</v>
      </c>
      <c r="C15" s="61">
        <v>220</v>
      </c>
      <c r="D15" s="61">
        <v>13</v>
      </c>
      <c r="E15" s="61">
        <v>5</v>
      </c>
      <c r="F15" s="62">
        <f t="shared" si="0"/>
        <v>269.5</v>
      </c>
      <c r="G15" s="63">
        <f t="shared" si="3"/>
        <v>1055</v>
      </c>
      <c r="H15" s="64" t="s">
        <v>12</v>
      </c>
      <c r="I15" s="46">
        <v>20</v>
      </c>
      <c r="J15" s="46">
        <v>168</v>
      </c>
      <c r="K15" s="46">
        <v>7</v>
      </c>
      <c r="L15" s="46">
        <v>2</v>
      </c>
      <c r="M15" s="62">
        <f t="shared" si="1"/>
        <v>197</v>
      </c>
      <c r="N15" s="63">
        <f t="shared" si="4"/>
        <v>860.5</v>
      </c>
      <c r="O15" s="60" t="s">
        <v>30</v>
      </c>
      <c r="P15" s="46">
        <v>34</v>
      </c>
      <c r="Q15" s="46">
        <v>207</v>
      </c>
      <c r="R15" s="46">
        <v>17</v>
      </c>
      <c r="S15" s="46">
        <v>1</v>
      </c>
      <c r="T15" s="62">
        <f t="shared" si="2"/>
        <v>260.5</v>
      </c>
      <c r="U15" s="63">
        <f t="shared" si="5"/>
        <v>1049.5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23</v>
      </c>
      <c r="C16" s="61">
        <v>182</v>
      </c>
      <c r="D16" s="61">
        <v>7</v>
      </c>
      <c r="E16" s="61">
        <v>7</v>
      </c>
      <c r="F16" s="62">
        <f t="shared" si="0"/>
        <v>225</v>
      </c>
      <c r="G16" s="63">
        <f t="shared" si="3"/>
        <v>1011</v>
      </c>
      <c r="H16" s="64" t="s">
        <v>15</v>
      </c>
      <c r="I16" s="46">
        <v>19</v>
      </c>
      <c r="J16" s="46">
        <v>158</v>
      </c>
      <c r="K16" s="46">
        <v>5</v>
      </c>
      <c r="L16" s="46">
        <v>5</v>
      </c>
      <c r="M16" s="62">
        <f t="shared" si="1"/>
        <v>190</v>
      </c>
      <c r="N16" s="63">
        <f t="shared" si="4"/>
        <v>819</v>
      </c>
      <c r="O16" s="64" t="s">
        <v>8</v>
      </c>
      <c r="P16" s="46">
        <v>31</v>
      </c>
      <c r="Q16" s="46">
        <v>216</v>
      </c>
      <c r="R16" s="46">
        <v>12</v>
      </c>
      <c r="S16" s="46">
        <v>3</v>
      </c>
      <c r="T16" s="62">
        <f t="shared" si="2"/>
        <v>263</v>
      </c>
      <c r="U16" s="63">
        <f t="shared" si="5"/>
        <v>1042.5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24</v>
      </c>
      <c r="C17" s="61">
        <v>238</v>
      </c>
      <c r="D17" s="61">
        <v>9</v>
      </c>
      <c r="E17" s="61">
        <v>7</v>
      </c>
      <c r="F17" s="62">
        <f t="shared" si="0"/>
        <v>285.5</v>
      </c>
      <c r="G17" s="63">
        <f t="shared" si="3"/>
        <v>1010</v>
      </c>
      <c r="H17" s="64" t="s">
        <v>18</v>
      </c>
      <c r="I17" s="46">
        <v>31</v>
      </c>
      <c r="J17" s="46">
        <v>188</v>
      </c>
      <c r="K17" s="46">
        <v>8</v>
      </c>
      <c r="L17" s="46">
        <v>2</v>
      </c>
      <c r="M17" s="62">
        <f t="shared" si="1"/>
        <v>224.5</v>
      </c>
      <c r="N17" s="63">
        <f t="shared" si="4"/>
        <v>818</v>
      </c>
      <c r="O17" s="64" t="s">
        <v>10</v>
      </c>
      <c r="P17" s="46">
        <v>41</v>
      </c>
      <c r="Q17" s="46">
        <v>184</v>
      </c>
      <c r="R17" s="46">
        <v>14</v>
      </c>
      <c r="S17" s="46">
        <v>1</v>
      </c>
      <c r="T17" s="62">
        <f t="shared" si="2"/>
        <v>235</v>
      </c>
      <c r="U17" s="63">
        <f t="shared" si="5"/>
        <v>1028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26</v>
      </c>
      <c r="C18" s="61">
        <v>210</v>
      </c>
      <c r="D18" s="61">
        <v>8</v>
      </c>
      <c r="E18" s="61">
        <v>3</v>
      </c>
      <c r="F18" s="62">
        <f t="shared" si="0"/>
        <v>246.5</v>
      </c>
      <c r="G18" s="63">
        <f t="shared" si="3"/>
        <v>1026.5</v>
      </c>
      <c r="H18" s="64" t="s">
        <v>20</v>
      </c>
      <c r="I18" s="46">
        <v>37</v>
      </c>
      <c r="J18" s="46">
        <v>193</v>
      </c>
      <c r="K18" s="46">
        <v>10</v>
      </c>
      <c r="L18" s="46">
        <v>4</v>
      </c>
      <c r="M18" s="62">
        <f t="shared" si="1"/>
        <v>241.5</v>
      </c>
      <c r="N18" s="63">
        <f t="shared" si="4"/>
        <v>853</v>
      </c>
      <c r="O18" s="64" t="s">
        <v>13</v>
      </c>
      <c r="P18" s="46">
        <v>43</v>
      </c>
      <c r="Q18" s="46">
        <v>191</v>
      </c>
      <c r="R18" s="46">
        <v>10</v>
      </c>
      <c r="S18" s="46">
        <v>0</v>
      </c>
      <c r="T18" s="62">
        <f t="shared" si="2"/>
        <v>232.5</v>
      </c>
      <c r="U18" s="63">
        <f t="shared" si="5"/>
        <v>991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28</v>
      </c>
      <c r="C19" s="69">
        <v>195</v>
      </c>
      <c r="D19" s="69">
        <v>10</v>
      </c>
      <c r="E19" s="69">
        <v>4</v>
      </c>
      <c r="F19" s="70">
        <f t="shared" si="0"/>
        <v>239</v>
      </c>
      <c r="G19" s="71">
        <f t="shared" si="3"/>
        <v>996</v>
      </c>
      <c r="H19" s="72" t="s">
        <v>22</v>
      </c>
      <c r="I19" s="45">
        <v>41</v>
      </c>
      <c r="J19" s="45">
        <v>207</v>
      </c>
      <c r="K19" s="45">
        <v>5</v>
      </c>
      <c r="L19" s="45">
        <v>3</v>
      </c>
      <c r="M19" s="62">
        <f t="shared" si="1"/>
        <v>245</v>
      </c>
      <c r="N19" s="63">
        <f>M16+M17+M18+M19</f>
        <v>901</v>
      </c>
      <c r="O19" s="64" t="s">
        <v>16</v>
      </c>
      <c r="P19" s="46">
        <v>38</v>
      </c>
      <c r="Q19" s="46">
        <v>231</v>
      </c>
      <c r="R19" s="46">
        <v>7</v>
      </c>
      <c r="S19" s="46">
        <v>1</v>
      </c>
      <c r="T19" s="62">
        <f t="shared" si="2"/>
        <v>266.5</v>
      </c>
      <c r="U19" s="63">
        <f t="shared" si="5"/>
        <v>997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20</v>
      </c>
      <c r="C20" s="67">
        <v>210</v>
      </c>
      <c r="D20" s="67">
        <v>8</v>
      </c>
      <c r="E20" s="67">
        <v>1</v>
      </c>
      <c r="F20" s="73">
        <f t="shared" si="0"/>
        <v>238.5</v>
      </c>
      <c r="G20" s="74"/>
      <c r="H20" s="64" t="s">
        <v>24</v>
      </c>
      <c r="I20" s="46">
        <v>38</v>
      </c>
      <c r="J20" s="46">
        <v>231</v>
      </c>
      <c r="K20" s="46">
        <v>9</v>
      </c>
      <c r="L20" s="46">
        <v>10</v>
      </c>
      <c r="M20" s="73">
        <f t="shared" si="1"/>
        <v>293</v>
      </c>
      <c r="N20" s="63">
        <f>M17+M18+M19+M20</f>
        <v>1004</v>
      </c>
      <c r="O20" s="64" t="s">
        <v>45</v>
      </c>
      <c r="P20" s="45">
        <v>40</v>
      </c>
      <c r="Q20" s="45">
        <v>208</v>
      </c>
      <c r="R20" s="45">
        <v>11</v>
      </c>
      <c r="S20" s="45">
        <v>0</v>
      </c>
      <c r="T20" s="73">
        <f t="shared" si="2"/>
        <v>250</v>
      </c>
      <c r="U20" s="63">
        <f t="shared" si="5"/>
        <v>984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208</v>
      </c>
      <c r="D21" s="61">
        <v>9</v>
      </c>
      <c r="E21" s="61">
        <v>2</v>
      </c>
      <c r="F21" s="62">
        <f t="shared" si="0"/>
        <v>241.5</v>
      </c>
      <c r="G21" s="75"/>
      <c r="H21" s="72" t="s">
        <v>25</v>
      </c>
      <c r="I21" s="46">
        <v>35</v>
      </c>
      <c r="J21" s="46">
        <v>229</v>
      </c>
      <c r="K21" s="46">
        <v>9</v>
      </c>
      <c r="L21" s="46">
        <v>6</v>
      </c>
      <c r="M21" s="62">
        <f t="shared" si="1"/>
        <v>279.5</v>
      </c>
      <c r="N21" s="63">
        <f>M18+M19+M20+M21</f>
        <v>1059</v>
      </c>
      <c r="O21" s="68" t="s">
        <v>46</v>
      </c>
      <c r="P21" s="47">
        <v>33</v>
      </c>
      <c r="Q21" s="47">
        <v>185</v>
      </c>
      <c r="R21" s="47">
        <v>10</v>
      </c>
      <c r="S21" s="47">
        <v>1</v>
      </c>
      <c r="T21" s="70">
        <f t="shared" si="2"/>
        <v>224</v>
      </c>
      <c r="U21" s="71">
        <f t="shared" si="5"/>
        <v>973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36</v>
      </c>
      <c r="C22" s="61">
        <v>206</v>
      </c>
      <c r="D22" s="61">
        <v>7</v>
      </c>
      <c r="E22" s="61">
        <v>3</v>
      </c>
      <c r="F22" s="62">
        <f t="shared" si="0"/>
        <v>245.5</v>
      </c>
      <c r="G22" s="63"/>
      <c r="H22" s="68" t="s">
        <v>26</v>
      </c>
      <c r="I22" s="47">
        <v>49</v>
      </c>
      <c r="J22" s="47">
        <v>198</v>
      </c>
      <c r="K22" s="47">
        <v>8</v>
      </c>
      <c r="L22" s="47">
        <v>9</v>
      </c>
      <c r="M22" s="62">
        <f t="shared" si="1"/>
        <v>261</v>
      </c>
      <c r="N22" s="71">
        <f>M19+M20+M21+M22</f>
        <v>1078.5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1107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1078.5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1084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72</v>
      </c>
      <c r="D24" s="86"/>
      <c r="E24" s="86"/>
      <c r="F24" s="87" t="s">
        <v>64</v>
      </c>
      <c r="G24" s="88"/>
      <c r="H24" s="209"/>
      <c r="I24" s="210"/>
      <c r="J24" s="83" t="s">
        <v>72</v>
      </c>
      <c r="K24" s="86"/>
      <c r="L24" s="86"/>
      <c r="M24" s="87" t="s">
        <v>92</v>
      </c>
      <c r="N24" s="88"/>
      <c r="O24" s="209"/>
      <c r="P24" s="210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C10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85 X CARRERA 46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2345</v>
      </c>
      <c r="M5" s="176"/>
      <c r="N5" s="176"/>
      <c r="O5" s="12"/>
      <c r="P5" s="165" t="s">
        <v>57</v>
      </c>
      <c r="Q5" s="165"/>
      <c r="R5" s="165"/>
      <c r="S5" s="174" t="s">
        <v>93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153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f>'G-1'!S6:U6</f>
        <v>42709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17</v>
      </c>
      <c r="C10" s="46">
        <v>58</v>
      </c>
      <c r="D10" s="46">
        <v>15</v>
      </c>
      <c r="E10" s="46">
        <v>3</v>
      </c>
      <c r="F10" s="62">
        <f>B10*0.5+C10*1+D10*2+E10*2.5</f>
        <v>104</v>
      </c>
      <c r="G10" s="2"/>
      <c r="H10" s="19" t="s">
        <v>4</v>
      </c>
      <c r="I10" s="46">
        <v>18</v>
      </c>
      <c r="J10" s="46">
        <v>138</v>
      </c>
      <c r="K10" s="46">
        <v>5</v>
      </c>
      <c r="L10" s="46">
        <v>4</v>
      </c>
      <c r="M10" s="6">
        <f>I10*0.5+J10*1+K10*2+L10*2.5</f>
        <v>167</v>
      </c>
      <c r="N10" s="9">
        <f>F20+F21+F22+M10</f>
        <v>669.5</v>
      </c>
      <c r="O10" s="19" t="s">
        <v>43</v>
      </c>
      <c r="P10" s="46">
        <v>15</v>
      </c>
      <c r="Q10" s="46">
        <v>127</v>
      </c>
      <c r="R10" s="46">
        <v>9</v>
      </c>
      <c r="S10" s="46">
        <v>3</v>
      </c>
      <c r="T10" s="6">
        <f>P10*0.5+Q10*1+R10*2+S10*2.5</f>
        <v>160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59</v>
      </c>
      <c r="D11" s="46">
        <v>10</v>
      </c>
      <c r="E11" s="46">
        <v>2</v>
      </c>
      <c r="F11" s="6">
        <f t="shared" ref="F11:F22" si="0">B11*0.5+C11*1+D11*2+E11*2.5</f>
        <v>89.5</v>
      </c>
      <c r="G11" s="2"/>
      <c r="H11" s="19" t="s">
        <v>5</v>
      </c>
      <c r="I11" s="46">
        <v>16</v>
      </c>
      <c r="J11" s="46">
        <v>155</v>
      </c>
      <c r="K11" s="46">
        <v>5</v>
      </c>
      <c r="L11" s="46">
        <v>8</v>
      </c>
      <c r="M11" s="6">
        <f t="shared" ref="M11:M22" si="1">I11*0.5+J11*1+K11*2+L11*2.5</f>
        <v>193</v>
      </c>
      <c r="N11" s="9">
        <f>F21+F22+M10+M11</f>
        <v>706.5</v>
      </c>
      <c r="O11" s="19" t="s">
        <v>44</v>
      </c>
      <c r="P11" s="46">
        <v>16</v>
      </c>
      <c r="Q11" s="46">
        <v>114</v>
      </c>
      <c r="R11" s="46">
        <v>8</v>
      </c>
      <c r="S11" s="46">
        <v>1</v>
      </c>
      <c r="T11" s="6">
        <f t="shared" ref="T11:T21" si="2">P11*0.5+Q11*1+R11*2+S11*2.5</f>
        <v>140.5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>
        <v>63</v>
      </c>
      <c r="D12" s="46">
        <v>12</v>
      </c>
      <c r="E12" s="46">
        <v>1</v>
      </c>
      <c r="F12" s="6">
        <f t="shared" si="0"/>
        <v>94</v>
      </c>
      <c r="G12" s="2"/>
      <c r="H12" s="19" t="s">
        <v>6</v>
      </c>
      <c r="I12" s="46">
        <v>11</v>
      </c>
      <c r="J12" s="46">
        <v>146</v>
      </c>
      <c r="K12" s="46">
        <v>11</v>
      </c>
      <c r="L12" s="46">
        <v>2</v>
      </c>
      <c r="M12" s="6">
        <f t="shared" si="1"/>
        <v>178.5</v>
      </c>
      <c r="N12" s="2">
        <f>F22+M10+M11+M12</f>
        <v>717</v>
      </c>
      <c r="O12" s="19" t="s">
        <v>32</v>
      </c>
      <c r="P12" s="46">
        <v>19</v>
      </c>
      <c r="Q12" s="46">
        <v>159</v>
      </c>
      <c r="R12" s="46">
        <v>8</v>
      </c>
      <c r="S12" s="46">
        <v>2</v>
      </c>
      <c r="T12" s="6">
        <f t="shared" si="2"/>
        <v>189.5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81</v>
      </c>
      <c r="D13" s="46">
        <v>8</v>
      </c>
      <c r="E13" s="46">
        <v>2</v>
      </c>
      <c r="F13" s="6">
        <f t="shared" si="0"/>
        <v>107</v>
      </c>
      <c r="G13" s="2">
        <f>F10+F11+F12+F13</f>
        <v>394.5</v>
      </c>
      <c r="H13" s="19" t="s">
        <v>7</v>
      </c>
      <c r="I13" s="46">
        <v>12</v>
      </c>
      <c r="J13" s="46">
        <v>140</v>
      </c>
      <c r="K13" s="46">
        <v>7</v>
      </c>
      <c r="L13" s="46">
        <v>4</v>
      </c>
      <c r="M13" s="6">
        <f t="shared" si="1"/>
        <v>170</v>
      </c>
      <c r="N13" s="2">
        <f t="shared" ref="N13:N18" si="3">M10+M11+M12+M13</f>
        <v>708.5</v>
      </c>
      <c r="O13" s="19" t="s">
        <v>33</v>
      </c>
      <c r="P13" s="46">
        <v>14</v>
      </c>
      <c r="Q13" s="46">
        <v>129</v>
      </c>
      <c r="R13" s="46">
        <v>4</v>
      </c>
      <c r="S13" s="46">
        <v>5</v>
      </c>
      <c r="T13" s="6">
        <f t="shared" si="2"/>
        <v>156.5</v>
      </c>
      <c r="U13" s="2">
        <f t="shared" ref="U13:U21" si="4">T10+T11+T12+T13</f>
        <v>646.5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8</v>
      </c>
      <c r="C14" s="46">
        <v>80</v>
      </c>
      <c r="D14" s="46">
        <v>6</v>
      </c>
      <c r="E14" s="46">
        <v>6</v>
      </c>
      <c r="F14" s="6">
        <f t="shared" si="0"/>
        <v>111</v>
      </c>
      <c r="G14" s="2">
        <f t="shared" ref="G14:G19" si="5">F11+F12+F13+F14</f>
        <v>401.5</v>
      </c>
      <c r="H14" s="19" t="s">
        <v>9</v>
      </c>
      <c r="I14" s="46">
        <v>16</v>
      </c>
      <c r="J14" s="46">
        <v>132</v>
      </c>
      <c r="K14" s="46">
        <v>9</v>
      </c>
      <c r="L14" s="46">
        <v>2</v>
      </c>
      <c r="M14" s="6">
        <f t="shared" si="1"/>
        <v>163</v>
      </c>
      <c r="N14" s="2">
        <f t="shared" si="3"/>
        <v>704.5</v>
      </c>
      <c r="O14" s="19" t="s">
        <v>29</v>
      </c>
      <c r="P14" s="45">
        <v>19</v>
      </c>
      <c r="Q14" s="45">
        <v>138</v>
      </c>
      <c r="R14" s="45">
        <v>8</v>
      </c>
      <c r="S14" s="45">
        <v>4</v>
      </c>
      <c r="T14" s="6">
        <f t="shared" si="2"/>
        <v>173.5</v>
      </c>
      <c r="U14" s="2">
        <f t="shared" si="4"/>
        <v>660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12</v>
      </c>
      <c r="C15" s="46">
        <v>76</v>
      </c>
      <c r="D15" s="46">
        <v>9</v>
      </c>
      <c r="E15" s="46">
        <v>0</v>
      </c>
      <c r="F15" s="6">
        <f t="shared" si="0"/>
        <v>100</v>
      </c>
      <c r="G15" s="2">
        <f t="shared" si="5"/>
        <v>412</v>
      </c>
      <c r="H15" s="19" t="s">
        <v>12</v>
      </c>
      <c r="I15" s="46">
        <v>14</v>
      </c>
      <c r="J15" s="46">
        <v>130</v>
      </c>
      <c r="K15" s="46">
        <v>8</v>
      </c>
      <c r="L15" s="46">
        <v>1</v>
      </c>
      <c r="M15" s="6">
        <f t="shared" si="1"/>
        <v>155.5</v>
      </c>
      <c r="N15" s="2">
        <f t="shared" si="3"/>
        <v>667</v>
      </c>
      <c r="O15" s="18" t="s">
        <v>30</v>
      </c>
      <c r="P15" s="46">
        <v>28</v>
      </c>
      <c r="Q15" s="46">
        <v>191</v>
      </c>
      <c r="R15" s="46">
        <v>5</v>
      </c>
      <c r="S15" s="46">
        <v>2</v>
      </c>
      <c r="T15" s="6">
        <f t="shared" si="2"/>
        <v>220</v>
      </c>
      <c r="U15" s="2">
        <f t="shared" si="4"/>
        <v>739.5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70</v>
      </c>
      <c r="D16" s="46">
        <v>7</v>
      </c>
      <c r="E16" s="46">
        <v>2</v>
      </c>
      <c r="F16" s="6">
        <f t="shared" si="0"/>
        <v>95.5</v>
      </c>
      <c r="G16" s="2">
        <f t="shared" si="5"/>
        <v>413.5</v>
      </c>
      <c r="H16" s="19" t="s">
        <v>15</v>
      </c>
      <c r="I16" s="46">
        <v>15</v>
      </c>
      <c r="J16" s="46">
        <v>128</v>
      </c>
      <c r="K16" s="46">
        <v>5</v>
      </c>
      <c r="L16" s="46">
        <v>3</v>
      </c>
      <c r="M16" s="6">
        <f t="shared" si="1"/>
        <v>153</v>
      </c>
      <c r="N16" s="2">
        <f t="shared" si="3"/>
        <v>641.5</v>
      </c>
      <c r="O16" s="19" t="s">
        <v>8</v>
      </c>
      <c r="P16" s="46">
        <v>17</v>
      </c>
      <c r="Q16" s="46">
        <v>157</v>
      </c>
      <c r="R16" s="46">
        <v>9</v>
      </c>
      <c r="S16" s="46">
        <v>2</v>
      </c>
      <c r="T16" s="6">
        <f t="shared" si="2"/>
        <v>188.5</v>
      </c>
      <c r="U16" s="2">
        <f t="shared" si="4"/>
        <v>738.5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12</v>
      </c>
      <c r="C17" s="46">
        <v>69</v>
      </c>
      <c r="D17" s="46">
        <v>10</v>
      </c>
      <c r="E17" s="46">
        <v>5</v>
      </c>
      <c r="F17" s="6">
        <f t="shared" si="0"/>
        <v>107.5</v>
      </c>
      <c r="G17" s="2">
        <f t="shared" si="5"/>
        <v>414</v>
      </c>
      <c r="H17" s="19" t="s">
        <v>18</v>
      </c>
      <c r="I17" s="46">
        <v>9</v>
      </c>
      <c r="J17" s="46">
        <v>97</v>
      </c>
      <c r="K17" s="46">
        <v>6</v>
      </c>
      <c r="L17" s="46">
        <v>2</v>
      </c>
      <c r="M17" s="6">
        <f t="shared" si="1"/>
        <v>118.5</v>
      </c>
      <c r="N17" s="2">
        <f t="shared" si="3"/>
        <v>590</v>
      </c>
      <c r="O17" s="19" t="s">
        <v>10</v>
      </c>
      <c r="P17" s="46">
        <v>29</v>
      </c>
      <c r="Q17" s="46">
        <v>161</v>
      </c>
      <c r="R17" s="46">
        <v>11</v>
      </c>
      <c r="S17" s="46">
        <v>3</v>
      </c>
      <c r="T17" s="6">
        <f t="shared" si="2"/>
        <v>205</v>
      </c>
      <c r="U17" s="2">
        <f t="shared" si="4"/>
        <v>787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6</v>
      </c>
      <c r="C18" s="46">
        <v>62</v>
      </c>
      <c r="D18" s="46">
        <v>5</v>
      </c>
      <c r="E18" s="46">
        <v>5</v>
      </c>
      <c r="F18" s="6">
        <f t="shared" si="0"/>
        <v>87.5</v>
      </c>
      <c r="G18" s="2">
        <f t="shared" si="5"/>
        <v>390.5</v>
      </c>
      <c r="H18" s="19" t="s">
        <v>20</v>
      </c>
      <c r="I18" s="46">
        <v>8</v>
      </c>
      <c r="J18" s="46">
        <v>120</v>
      </c>
      <c r="K18" s="46">
        <v>4</v>
      </c>
      <c r="L18" s="46">
        <v>3</v>
      </c>
      <c r="M18" s="6">
        <f t="shared" si="1"/>
        <v>139.5</v>
      </c>
      <c r="N18" s="2">
        <f t="shared" si="3"/>
        <v>566.5</v>
      </c>
      <c r="O18" s="19" t="s">
        <v>13</v>
      </c>
      <c r="P18" s="46">
        <v>16</v>
      </c>
      <c r="Q18" s="46">
        <v>162</v>
      </c>
      <c r="R18" s="46">
        <v>5</v>
      </c>
      <c r="S18" s="46">
        <v>1</v>
      </c>
      <c r="T18" s="6">
        <f t="shared" si="2"/>
        <v>182.5</v>
      </c>
      <c r="U18" s="2">
        <f t="shared" si="4"/>
        <v>796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12</v>
      </c>
      <c r="C19" s="47">
        <v>70</v>
      </c>
      <c r="D19" s="47">
        <v>7</v>
      </c>
      <c r="E19" s="47">
        <v>2</v>
      </c>
      <c r="F19" s="7">
        <f t="shared" si="0"/>
        <v>95</v>
      </c>
      <c r="G19" s="3">
        <f t="shared" si="5"/>
        <v>385.5</v>
      </c>
      <c r="H19" s="20" t="s">
        <v>22</v>
      </c>
      <c r="I19" s="45">
        <v>12</v>
      </c>
      <c r="J19" s="45">
        <v>90</v>
      </c>
      <c r="K19" s="45">
        <v>5</v>
      </c>
      <c r="L19" s="45">
        <v>3</v>
      </c>
      <c r="M19" s="6">
        <f t="shared" si="1"/>
        <v>113.5</v>
      </c>
      <c r="N19" s="2">
        <f>M16+M17+M18+M19</f>
        <v>524.5</v>
      </c>
      <c r="O19" s="19" t="s">
        <v>16</v>
      </c>
      <c r="P19" s="46">
        <v>14</v>
      </c>
      <c r="Q19" s="46">
        <v>99</v>
      </c>
      <c r="R19" s="46">
        <v>5</v>
      </c>
      <c r="S19" s="46">
        <v>2</v>
      </c>
      <c r="T19" s="6">
        <f t="shared" si="2"/>
        <v>121</v>
      </c>
      <c r="U19" s="2">
        <f t="shared" si="4"/>
        <v>697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12</v>
      </c>
      <c r="C20" s="45">
        <v>133</v>
      </c>
      <c r="D20" s="45">
        <v>6</v>
      </c>
      <c r="E20" s="45">
        <v>2</v>
      </c>
      <c r="F20" s="8">
        <f t="shared" si="0"/>
        <v>156</v>
      </c>
      <c r="G20" s="35"/>
      <c r="H20" s="19" t="s">
        <v>24</v>
      </c>
      <c r="I20" s="46">
        <v>22</v>
      </c>
      <c r="J20" s="46">
        <v>130</v>
      </c>
      <c r="K20" s="46">
        <v>6</v>
      </c>
      <c r="L20" s="46">
        <v>0</v>
      </c>
      <c r="M20" s="8">
        <f t="shared" si="1"/>
        <v>153</v>
      </c>
      <c r="N20" s="2">
        <f>M17+M18+M19+M20</f>
        <v>524.5</v>
      </c>
      <c r="O20" s="19" t="s">
        <v>45</v>
      </c>
      <c r="P20" s="45">
        <v>8</v>
      </c>
      <c r="Q20" s="45">
        <v>92</v>
      </c>
      <c r="R20" s="45">
        <v>12</v>
      </c>
      <c r="S20" s="45">
        <v>1</v>
      </c>
      <c r="T20" s="8">
        <f t="shared" si="2"/>
        <v>122.5</v>
      </c>
      <c r="U20" s="2">
        <f t="shared" si="4"/>
        <v>631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136</v>
      </c>
      <c r="D21" s="46">
        <v>7</v>
      </c>
      <c r="E21" s="46">
        <v>4</v>
      </c>
      <c r="F21" s="6">
        <f t="shared" si="0"/>
        <v>168</v>
      </c>
      <c r="G21" s="36"/>
      <c r="H21" s="20" t="s">
        <v>25</v>
      </c>
      <c r="I21" s="46">
        <v>13</v>
      </c>
      <c r="J21" s="46">
        <v>121</v>
      </c>
      <c r="K21" s="46">
        <v>7</v>
      </c>
      <c r="L21" s="46">
        <v>4</v>
      </c>
      <c r="M21" s="6">
        <f t="shared" si="1"/>
        <v>151.5</v>
      </c>
      <c r="N21" s="2">
        <f>M18+M19+M20+M21</f>
        <v>557.5</v>
      </c>
      <c r="O21" s="21" t="s">
        <v>46</v>
      </c>
      <c r="P21" s="47">
        <v>9</v>
      </c>
      <c r="Q21" s="47">
        <v>96</v>
      </c>
      <c r="R21" s="47">
        <v>10</v>
      </c>
      <c r="S21" s="47">
        <v>0</v>
      </c>
      <c r="T21" s="7">
        <f t="shared" si="2"/>
        <v>120.5</v>
      </c>
      <c r="U21" s="3">
        <f t="shared" si="4"/>
        <v>546.5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20</v>
      </c>
      <c r="C22" s="46">
        <v>147</v>
      </c>
      <c r="D22" s="46">
        <v>7</v>
      </c>
      <c r="E22" s="46">
        <v>3</v>
      </c>
      <c r="F22" s="6">
        <f t="shared" si="0"/>
        <v>178.5</v>
      </c>
      <c r="G22" s="2"/>
      <c r="H22" s="21" t="s">
        <v>26</v>
      </c>
      <c r="I22" s="47">
        <v>14</v>
      </c>
      <c r="J22" s="47">
        <v>133</v>
      </c>
      <c r="K22" s="47">
        <v>6</v>
      </c>
      <c r="L22" s="47">
        <v>3</v>
      </c>
      <c r="M22" s="6">
        <f t="shared" si="1"/>
        <v>159.5</v>
      </c>
      <c r="N22" s="3">
        <f>M19+M20+M21+M22</f>
        <v>577.5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414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717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796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72</v>
      </c>
      <c r="D24" s="86"/>
      <c r="E24" s="86"/>
      <c r="F24" s="87" t="s">
        <v>81</v>
      </c>
      <c r="G24" s="88"/>
      <c r="H24" s="183"/>
      <c r="I24" s="184"/>
      <c r="J24" s="82" t="s">
        <v>72</v>
      </c>
      <c r="K24" s="86"/>
      <c r="L24" s="86"/>
      <c r="M24" s="87" t="s">
        <v>74</v>
      </c>
      <c r="N24" s="88"/>
      <c r="O24" s="183"/>
      <c r="P24" s="184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85 X CARRERA 46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2345</v>
      </c>
      <c r="M6" s="176"/>
      <c r="N6" s="176"/>
      <c r="O6" s="12"/>
      <c r="P6" s="165" t="s">
        <v>58</v>
      </c>
      <c r="Q6" s="165"/>
      <c r="R6" s="165"/>
      <c r="S6" s="216">
        <f>'G-1'!S6:U6</f>
        <v>42709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6" t="s">
        <v>34</v>
      </c>
      <c r="C8" s="167"/>
      <c r="D8" s="167"/>
      <c r="E8" s="168"/>
      <c r="F8" s="163" t="s">
        <v>35</v>
      </c>
      <c r="G8" s="163" t="s">
        <v>37</v>
      </c>
      <c r="H8" s="163" t="s">
        <v>36</v>
      </c>
      <c r="I8" s="166" t="s">
        <v>34</v>
      </c>
      <c r="J8" s="167"/>
      <c r="K8" s="167"/>
      <c r="L8" s="168"/>
      <c r="M8" s="163" t="s">
        <v>35</v>
      </c>
      <c r="N8" s="163" t="s">
        <v>37</v>
      </c>
      <c r="O8" s="163" t="s">
        <v>36</v>
      </c>
      <c r="P8" s="166" t="s">
        <v>34</v>
      </c>
      <c r="Q8" s="167"/>
      <c r="R8" s="167"/>
      <c r="S8" s="168"/>
      <c r="T8" s="163" t="s">
        <v>35</v>
      </c>
      <c r="U8" s="163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'G-1'!B10+'G-3'!B10+'G-4'!B10</f>
        <v>87</v>
      </c>
      <c r="C10" s="46">
        <f>'G-1'!C10+'G-3'!C10+'G-4'!C10</f>
        <v>509</v>
      </c>
      <c r="D10" s="46">
        <f>'G-1'!D10+'G-3'!D10+'G-4'!D10</f>
        <v>26</v>
      </c>
      <c r="E10" s="46">
        <f>'G-1'!E10+'G-3'!E10+'G-4'!E10</f>
        <v>5</v>
      </c>
      <c r="F10" s="6">
        <f t="shared" ref="F10:F22" si="0">B10*0.5+C10*1+D10*2+E10*2.5</f>
        <v>617</v>
      </c>
      <c r="G10" s="2"/>
      <c r="H10" s="19" t="s">
        <v>4</v>
      </c>
      <c r="I10" s="46">
        <f>'G-1'!I10+'G-3'!I10+'G-4'!I10</f>
        <v>100</v>
      </c>
      <c r="J10" s="46">
        <f>'G-1'!J10+'G-3'!J10+'G-4'!J10</f>
        <v>612</v>
      </c>
      <c r="K10" s="46">
        <f>'G-1'!K10+'G-3'!K10+'G-4'!K10</f>
        <v>12</v>
      </c>
      <c r="L10" s="46">
        <f>'G-1'!L10+'G-3'!L10+'G-4'!L10</f>
        <v>17</v>
      </c>
      <c r="M10" s="6">
        <f t="shared" ref="M10:M22" si="1">I10*0.5+J10*1+K10*2+L10*2.5</f>
        <v>728.5</v>
      </c>
      <c r="N10" s="9">
        <f>F20+F21+F22+M10</f>
        <v>2898.5</v>
      </c>
      <c r="O10" s="19" t="s">
        <v>43</v>
      </c>
      <c r="P10" s="46">
        <f>'G-1'!P10+'G-3'!P10+'G-4'!P10</f>
        <v>100</v>
      </c>
      <c r="Q10" s="46">
        <f>'G-1'!Q10+'G-3'!Q10+'G-4'!Q10</f>
        <v>605</v>
      </c>
      <c r="R10" s="46">
        <f>'G-1'!R10+'G-3'!R10+'G-4'!R10</f>
        <v>17</v>
      </c>
      <c r="S10" s="46">
        <f>'G-1'!S10+'G-3'!S10+'G-4'!S10</f>
        <v>9</v>
      </c>
      <c r="T10" s="6">
        <f t="shared" ref="T10:T21" si="2">P10*0.5+Q10*1+R10*2+S10*2.5</f>
        <v>711.5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106</v>
      </c>
      <c r="C11" s="46">
        <f>'G-1'!C11+'G-3'!C11+'G-4'!C11</f>
        <v>564</v>
      </c>
      <c r="D11" s="46">
        <f>'G-1'!D11+'G-3'!D11+'G-4'!D11</f>
        <v>24</v>
      </c>
      <c r="E11" s="46">
        <f>'G-1'!E11+'G-3'!E11+'G-4'!E11</f>
        <v>6</v>
      </c>
      <c r="F11" s="6">
        <f t="shared" si="0"/>
        <v>680</v>
      </c>
      <c r="G11" s="2"/>
      <c r="H11" s="19" t="s">
        <v>5</v>
      </c>
      <c r="I11" s="46">
        <f>'G-1'!I11+'G-3'!I11+'G-4'!I11</f>
        <v>120</v>
      </c>
      <c r="J11" s="46">
        <f>'G-1'!J11+'G-3'!J11+'G-4'!J11</f>
        <v>618</v>
      </c>
      <c r="K11" s="46">
        <f>'G-1'!K11+'G-3'!K11+'G-4'!K11</f>
        <v>15</v>
      </c>
      <c r="L11" s="46">
        <f>'G-1'!L11+'G-3'!L11+'G-4'!L11</f>
        <v>18</v>
      </c>
      <c r="M11" s="6">
        <f t="shared" si="1"/>
        <v>753</v>
      </c>
      <c r="N11" s="9">
        <f>F21+F22+M10+M11</f>
        <v>2960.5</v>
      </c>
      <c r="O11" s="19" t="s">
        <v>44</v>
      </c>
      <c r="P11" s="46">
        <f>'G-1'!P11+'G-3'!P11+'G-4'!P11</f>
        <v>107</v>
      </c>
      <c r="Q11" s="46">
        <f>'G-1'!Q11+'G-3'!Q11+'G-4'!Q11</f>
        <v>614</v>
      </c>
      <c r="R11" s="46">
        <f>'G-1'!R11+'G-3'!R11+'G-4'!R11</f>
        <v>14</v>
      </c>
      <c r="S11" s="46">
        <f>'G-1'!S11+'G-3'!S11+'G-4'!S11</f>
        <v>12</v>
      </c>
      <c r="T11" s="6">
        <f t="shared" si="2"/>
        <v>725.5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74</v>
      </c>
      <c r="C12" s="46">
        <f>'G-1'!C12+'G-3'!C12+'G-4'!C12</f>
        <v>537</v>
      </c>
      <c r="D12" s="46">
        <f>'G-1'!D12+'G-3'!D12+'G-4'!D12</f>
        <v>22</v>
      </c>
      <c r="E12" s="46">
        <f>'G-1'!E12+'G-3'!E12+'G-4'!E12</f>
        <v>10</v>
      </c>
      <c r="F12" s="6">
        <f t="shared" si="0"/>
        <v>643</v>
      </c>
      <c r="G12" s="2"/>
      <c r="H12" s="19" t="s">
        <v>6</v>
      </c>
      <c r="I12" s="46">
        <f>'G-1'!I12+'G-3'!I12+'G-4'!I12</f>
        <v>111</v>
      </c>
      <c r="J12" s="46">
        <f>'G-1'!J12+'G-3'!J12+'G-4'!J12</f>
        <v>636</v>
      </c>
      <c r="K12" s="46">
        <f>'G-1'!K12+'G-3'!K12+'G-4'!K12</f>
        <v>19</v>
      </c>
      <c r="L12" s="46">
        <f>'G-1'!L12+'G-3'!L12+'G-4'!L12</f>
        <v>12</v>
      </c>
      <c r="M12" s="6">
        <f t="shared" si="1"/>
        <v>759.5</v>
      </c>
      <c r="N12" s="2">
        <f>F22+M10+M11+M12</f>
        <v>3002</v>
      </c>
      <c r="O12" s="19" t="s">
        <v>32</v>
      </c>
      <c r="P12" s="46">
        <f>'G-1'!P12+'G-3'!P12+'G-4'!P12</f>
        <v>129</v>
      </c>
      <c r="Q12" s="46">
        <f>'G-1'!Q12+'G-3'!Q12+'G-4'!Q12</f>
        <v>648</v>
      </c>
      <c r="R12" s="46">
        <f>'G-1'!R12+'G-3'!R12+'G-4'!R12</f>
        <v>19</v>
      </c>
      <c r="S12" s="46">
        <f>'G-1'!S12+'G-3'!S12+'G-4'!S12</f>
        <v>9</v>
      </c>
      <c r="T12" s="6">
        <f t="shared" si="2"/>
        <v>773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68</v>
      </c>
      <c r="C13" s="46">
        <f>'G-1'!C13+'G-3'!C13+'G-4'!C13</f>
        <v>563</v>
      </c>
      <c r="D13" s="46">
        <f>'G-1'!D13+'G-3'!D13+'G-4'!D13</f>
        <v>21</v>
      </c>
      <c r="E13" s="46">
        <f>'G-1'!E13+'G-3'!E13+'G-4'!E13</f>
        <v>12</v>
      </c>
      <c r="F13" s="6">
        <f t="shared" si="0"/>
        <v>669</v>
      </c>
      <c r="G13" s="2">
        <f t="shared" ref="G13:G19" si="3">F10+F11+F12+F13</f>
        <v>2609</v>
      </c>
      <c r="H13" s="19" t="s">
        <v>7</v>
      </c>
      <c r="I13" s="46">
        <f>'G-1'!I13+'G-3'!I13+'G-4'!I13</f>
        <v>102</v>
      </c>
      <c r="J13" s="46">
        <f>'G-1'!J13+'G-3'!J13+'G-4'!J13</f>
        <v>625</v>
      </c>
      <c r="K13" s="46">
        <f>'G-1'!K13+'G-3'!K13+'G-4'!K13</f>
        <v>18</v>
      </c>
      <c r="L13" s="46">
        <f>'G-1'!L13+'G-3'!L13+'G-4'!L13</f>
        <v>17</v>
      </c>
      <c r="M13" s="6">
        <f t="shared" si="1"/>
        <v>754.5</v>
      </c>
      <c r="N13" s="2">
        <f t="shared" ref="N13:N18" si="4">M10+M11+M12+M13</f>
        <v>2995.5</v>
      </c>
      <c r="O13" s="19" t="s">
        <v>33</v>
      </c>
      <c r="P13" s="46">
        <f>'G-1'!P13+'G-3'!P13+'G-4'!P13</f>
        <v>130</v>
      </c>
      <c r="Q13" s="46">
        <f>'G-1'!Q13+'G-3'!Q13+'G-4'!Q13</f>
        <v>619</v>
      </c>
      <c r="R13" s="46">
        <f>'G-1'!R13+'G-3'!R13+'G-4'!R13</f>
        <v>15</v>
      </c>
      <c r="S13" s="46">
        <f>'G-1'!S13+'G-3'!S13+'G-4'!S13</f>
        <v>20</v>
      </c>
      <c r="T13" s="6">
        <f t="shared" si="2"/>
        <v>764</v>
      </c>
      <c r="U13" s="2">
        <f t="shared" ref="U13:U21" si="5">T10+T11+T12+T13</f>
        <v>2974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86</v>
      </c>
      <c r="C14" s="46">
        <f>'G-1'!C14+'G-3'!C14+'G-4'!C14</f>
        <v>526</v>
      </c>
      <c r="D14" s="46">
        <f>'G-1'!D14+'G-3'!D14+'G-4'!D14</f>
        <v>17</v>
      </c>
      <c r="E14" s="46">
        <f>'G-1'!E14+'G-3'!E14+'G-4'!E14</f>
        <v>13</v>
      </c>
      <c r="F14" s="6">
        <f t="shared" si="0"/>
        <v>635.5</v>
      </c>
      <c r="G14" s="2">
        <f t="shared" si="3"/>
        <v>2627.5</v>
      </c>
      <c r="H14" s="19" t="s">
        <v>9</v>
      </c>
      <c r="I14" s="46">
        <f>'G-1'!I14+'G-3'!I14+'G-4'!I14</f>
        <v>92</v>
      </c>
      <c r="J14" s="46">
        <f>'G-1'!J14+'G-3'!J14+'G-4'!J14</f>
        <v>598</v>
      </c>
      <c r="K14" s="46">
        <f>'G-1'!K14+'G-3'!K14+'G-4'!K14</f>
        <v>17</v>
      </c>
      <c r="L14" s="46">
        <f>'G-1'!L14+'G-3'!L14+'G-4'!L14</f>
        <v>6</v>
      </c>
      <c r="M14" s="6">
        <f t="shared" si="1"/>
        <v>693</v>
      </c>
      <c r="N14" s="2">
        <f t="shared" si="4"/>
        <v>2960</v>
      </c>
      <c r="O14" s="19" t="s">
        <v>29</v>
      </c>
      <c r="P14" s="46">
        <f>'G-1'!P14+'G-3'!P14+'G-4'!P14</f>
        <v>133</v>
      </c>
      <c r="Q14" s="46">
        <f>'G-1'!Q14+'G-3'!Q14+'G-4'!Q14</f>
        <v>706</v>
      </c>
      <c r="R14" s="46">
        <f>'G-1'!R14+'G-3'!R14+'G-4'!R14</f>
        <v>18</v>
      </c>
      <c r="S14" s="46">
        <f>'G-1'!S14+'G-3'!S14+'G-4'!S14</f>
        <v>16</v>
      </c>
      <c r="T14" s="6">
        <f t="shared" si="2"/>
        <v>848.5</v>
      </c>
      <c r="U14" s="2">
        <f t="shared" si="5"/>
        <v>3111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80</v>
      </c>
      <c r="C15" s="46">
        <f>'G-1'!C15+'G-3'!C15+'G-4'!C15</f>
        <v>544</v>
      </c>
      <c r="D15" s="46">
        <f>'G-1'!D15+'G-3'!D15+'G-4'!D15</f>
        <v>22</v>
      </c>
      <c r="E15" s="46">
        <f>'G-1'!E15+'G-3'!E15+'G-4'!E15</f>
        <v>6</v>
      </c>
      <c r="F15" s="6">
        <f t="shared" si="0"/>
        <v>643</v>
      </c>
      <c r="G15" s="2">
        <f t="shared" si="3"/>
        <v>2590.5</v>
      </c>
      <c r="H15" s="19" t="s">
        <v>12</v>
      </c>
      <c r="I15" s="46">
        <f>'G-1'!I15+'G-3'!I15+'G-4'!I15</f>
        <v>86</v>
      </c>
      <c r="J15" s="46">
        <f>'G-1'!J15+'G-3'!J15+'G-4'!J15</f>
        <v>582</v>
      </c>
      <c r="K15" s="46">
        <f>'G-1'!K15+'G-3'!K15+'G-4'!K15</f>
        <v>15</v>
      </c>
      <c r="L15" s="46">
        <f>'G-1'!L15+'G-3'!L15+'G-4'!L15</f>
        <v>5</v>
      </c>
      <c r="M15" s="6">
        <f t="shared" si="1"/>
        <v>667.5</v>
      </c>
      <c r="N15" s="2">
        <f t="shared" si="4"/>
        <v>2874.5</v>
      </c>
      <c r="O15" s="18" t="s">
        <v>30</v>
      </c>
      <c r="P15" s="46">
        <f>'G-1'!P15+'G-3'!P15+'G-4'!P15</f>
        <v>174</v>
      </c>
      <c r="Q15" s="46">
        <f>'G-1'!Q15+'G-3'!Q15+'G-4'!Q15</f>
        <v>699</v>
      </c>
      <c r="R15" s="46">
        <f>'G-1'!R15+'G-3'!R15+'G-4'!R15</f>
        <v>22</v>
      </c>
      <c r="S15" s="46">
        <f>'G-1'!S15+'G-3'!S15+'G-4'!S15</f>
        <v>8</v>
      </c>
      <c r="T15" s="6">
        <f t="shared" si="2"/>
        <v>850</v>
      </c>
      <c r="U15" s="2">
        <f t="shared" si="5"/>
        <v>3235.5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90</v>
      </c>
      <c r="C16" s="46">
        <f>'G-1'!C16+'G-3'!C16+'G-4'!C16</f>
        <v>488</v>
      </c>
      <c r="D16" s="46">
        <f>'G-1'!D16+'G-3'!D16+'G-4'!D16</f>
        <v>14</v>
      </c>
      <c r="E16" s="46">
        <f>'G-1'!E16+'G-3'!E16+'G-4'!E16</f>
        <v>14</v>
      </c>
      <c r="F16" s="6">
        <f t="shared" si="0"/>
        <v>596</v>
      </c>
      <c r="G16" s="2">
        <f t="shared" si="3"/>
        <v>2543.5</v>
      </c>
      <c r="H16" s="19" t="s">
        <v>15</v>
      </c>
      <c r="I16" s="46">
        <f>'G-1'!I16+'G-3'!I16+'G-4'!I16</f>
        <v>82</v>
      </c>
      <c r="J16" s="46">
        <f>'G-1'!J16+'G-3'!J16+'G-4'!J16</f>
        <v>561</v>
      </c>
      <c r="K16" s="46">
        <f>'G-1'!K16+'G-3'!K16+'G-4'!K16</f>
        <v>10</v>
      </c>
      <c r="L16" s="46">
        <f>'G-1'!L16+'G-3'!L16+'G-4'!L16</f>
        <v>13</v>
      </c>
      <c r="M16" s="6">
        <f t="shared" si="1"/>
        <v>654.5</v>
      </c>
      <c r="N16" s="2">
        <f t="shared" si="4"/>
        <v>2769.5</v>
      </c>
      <c r="O16" s="19" t="s">
        <v>8</v>
      </c>
      <c r="P16" s="46">
        <f>'G-1'!P16+'G-3'!P16+'G-4'!P16</f>
        <v>138</v>
      </c>
      <c r="Q16" s="46">
        <f>'G-1'!Q16+'G-3'!Q16+'G-4'!Q16</f>
        <v>615</v>
      </c>
      <c r="R16" s="46">
        <f>'G-1'!R16+'G-3'!R16+'G-4'!R16</f>
        <v>21</v>
      </c>
      <c r="S16" s="46">
        <f>'G-1'!S16+'G-3'!S16+'G-4'!S16</f>
        <v>11</v>
      </c>
      <c r="T16" s="6">
        <f t="shared" si="2"/>
        <v>753.5</v>
      </c>
      <c r="U16" s="2">
        <f t="shared" si="5"/>
        <v>3216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101</v>
      </c>
      <c r="C17" s="46">
        <f>'G-1'!C17+'G-3'!C17+'G-4'!C17</f>
        <v>570</v>
      </c>
      <c r="D17" s="46">
        <f>'G-1'!D17+'G-3'!D17+'G-4'!D17</f>
        <v>19</v>
      </c>
      <c r="E17" s="46">
        <f>'G-1'!E17+'G-3'!E17+'G-4'!E17</f>
        <v>17</v>
      </c>
      <c r="F17" s="6">
        <f t="shared" si="0"/>
        <v>701</v>
      </c>
      <c r="G17" s="2">
        <f t="shared" si="3"/>
        <v>2575.5</v>
      </c>
      <c r="H17" s="19" t="s">
        <v>18</v>
      </c>
      <c r="I17" s="46">
        <f>'G-1'!I17+'G-3'!I17+'G-4'!I17</f>
        <v>97</v>
      </c>
      <c r="J17" s="46">
        <f>'G-1'!J17+'G-3'!J17+'G-4'!J17</f>
        <v>493</v>
      </c>
      <c r="K17" s="46">
        <f>'G-1'!K17+'G-3'!K17+'G-4'!K17</f>
        <v>14</v>
      </c>
      <c r="L17" s="46">
        <f>'G-1'!L17+'G-3'!L17+'G-4'!L17</f>
        <v>10</v>
      </c>
      <c r="M17" s="6">
        <f t="shared" si="1"/>
        <v>594.5</v>
      </c>
      <c r="N17" s="2">
        <f t="shared" si="4"/>
        <v>2609.5</v>
      </c>
      <c r="O17" s="19" t="s">
        <v>10</v>
      </c>
      <c r="P17" s="46">
        <f>'G-1'!P17+'G-3'!P17+'G-4'!P17</f>
        <v>140</v>
      </c>
      <c r="Q17" s="46">
        <f>'G-1'!Q17+'G-3'!Q17+'G-4'!Q17</f>
        <v>598</v>
      </c>
      <c r="R17" s="46">
        <f>'G-1'!R17+'G-3'!R17+'G-4'!R17</f>
        <v>25</v>
      </c>
      <c r="S17" s="46">
        <f>'G-1'!S17+'G-3'!S17+'G-4'!S17</f>
        <v>11</v>
      </c>
      <c r="T17" s="6">
        <f t="shared" si="2"/>
        <v>745.5</v>
      </c>
      <c r="U17" s="2">
        <f t="shared" si="5"/>
        <v>3197.5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80</v>
      </c>
      <c r="C18" s="46">
        <f>'G-1'!C18+'G-3'!C18+'G-4'!C18</f>
        <v>512</v>
      </c>
      <c r="D18" s="46">
        <f>'G-1'!D18+'G-3'!D18+'G-4'!D18</f>
        <v>13</v>
      </c>
      <c r="E18" s="46">
        <f>'G-1'!E18+'G-3'!E18+'G-4'!E18</f>
        <v>13</v>
      </c>
      <c r="F18" s="6">
        <f t="shared" si="0"/>
        <v>610.5</v>
      </c>
      <c r="G18" s="2">
        <f t="shared" si="3"/>
        <v>2550.5</v>
      </c>
      <c r="H18" s="19" t="s">
        <v>20</v>
      </c>
      <c r="I18" s="46">
        <f>'G-1'!I18+'G-3'!I18+'G-4'!I18</f>
        <v>81</v>
      </c>
      <c r="J18" s="46">
        <f>'G-1'!J18+'G-3'!J18+'G-4'!J18</f>
        <v>508</v>
      </c>
      <c r="K18" s="46">
        <f>'G-1'!K18+'G-3'!K18+'G-4'!K18</f>
        <v>14</v>
      </c>
      <c r="L18" s="46">
        <f>'G-1'!L18+'G-3'!L18+'G-4'!L18</f>
        <v>13</v>
      </c>
      <c r="M18" s="6">
        <f t="shared" si="1"/>
        <v>609</v>
      </c>
      <c r="N18" s="2">
        <f t="shared" si="4"/>
        <v>2525.5</v>
      </c>
      <c r="O18" s="19" t="s">
        <v>13</v>
      </c>
      <c r="P18" s="46">
        <f>'G-1'!P18+'G-3'!P18+'G-4'!P18</f>
        <v>173</v>
      </c>
      <c r="Q18" s="46">
        <f>'G-1'!Q18+'G-3'!Q18+'G-4'!Q18</f>
        <v>650</v>
      </c>
      <c r="R18" s="46">
        <f>'G-1'!R18+'G-3'!R18+'G-4'!R18</f>
        <v>15</v>
      </c>
      <c r="S18" s="46">
        <f>'G-1'!S18+'G-3'!S18+'G-4'!S18</f>
        <v>5</v>
      </c>
      <c r="T18" s="6">
        <f t="shared" si="2"/>
        <v>779</v>
      </c>
      <c r="U18" s="2">
        <f t="shared" si="5"/>
        <v>3128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'G-1'!B19+'G-3'!B19+'G-4'!B19</f>
        <v>92</v>
      </c>
      <c r="C19" s="46">
        <f>'G-1'!C19+'G-3'!C19+'G-4'!C19</f>
        <v>556</v>
      </c>
      <c r="D19" s="46">
        <f>'G-1'!D19+'G-3'!D19+'G-4'!D19</f>
        <v>17</v>
      </c>
      <c r="E19" s="46">
        <f>'G-1'!E19+'G-3'!E19+'G-4'!E19</f>
        <v>9</v>
      </c>
      <c r="F19" s="7">
        <f t="shared" si="0"/>
        <v>658.5</v>
      </c>
      <c r="G19" s="3">
        <f t="shared" si="3"/>
        <v>2566</v>
      </c>
      <c r="H19" s="20" t="s">
        <v>22</v>
      </c>
      <c r="I19" s="46">
        <f>'G-1'!I19+'G-3'!I19+'G-4'!I19</f>
        <v>90</v>
      </c>
      <c r="J19" s="46">
        <f>'G-1'!J19+'G-3'!J19+'G-4'!J19</f>
        <v>516</v>
      </c>
      <c r="K19" s="46">
        <f>'G-1'!K19+'G-3'!K19+'G-4'!K19</f>
        <v>10</v>
      </c>
      <c r="L19" s="46">
        <f>'G-1'!L19+'G-3'!L19+'G-4'!L19</f>
        <v>9</v>
      </c>
      <c r="M19" s="6">
        <f t="shared" si="1"/>
        <v>603.5</v>
      </c>
      <c r="N19" s="2">
        <f>M16+M17+M18+M19</f>
        <v>2461.5</v>
      </c>
      <c r="O19" s="19" t="s">
        <v>16</v>
      </c>
      <c r="P19" s="46">
        <f>'G-1'!P19+'G-3'!P19+'G-4'!P19</f>
        <v>143</v>
      </c>
      <c r="Q19" s="46">
        <f>'G-1'!Q19+'G-3'!Q19+'G-4'!Q19</f>
        <v>654</v>
      </c>
      <c r="R19" s="46">
        <f>'G-1'!R19+'G-3'!R19+'G-4'!R19</f>
        <v>12</v>
      </c>
      <c r="S19" s="46">
        <f>'G-1'!S19+'G-3'!S19+'G-4'!S19</f>
        <v>5</v>
      </c>
      <c r="T19" s="6">
        <f t="shared" si="2"/>
        <v>762</v>
      </c>
      <c r="U19" s="2">
        <f t="shared" si="5"/>
        <v>3040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76</v>
      </c>
      <c r="C20" s="45">
        <f>'G-1'!C20+'G-3'!C20+'G-4'!C20</f>
        <v>610</v>
      </c>
      <c r="D20" s="45">
        <f>'G-1'!D20+'G-3'!D20+'G-4'!D20</f>
        <v>14</v>
      </c>
      <c r="E20" s="45">
        <f>'G-1'!E20+'G-3'!E20+'G-4'!E20</f>
        <v>6</v>
      </c>
      <c r="F20" s="8">
        <f t="shared" si="0"/>
        <v>691</v>
      </c>
      <c r="G20" s="35"/>
      <c r="H20" s="19" t="s">
        <v>24</v>
      </c>
      <c r="I20" s="46">
        <f>'G-1'!I20+'G-3'!I20+'G-4'!I20</f>
        <v>121</v>
      </c>
      <c r="J20" s="46">
        <f>'G-1'!J20+'G-3'!J20+'G-4'!J20</f>
        <v>609</v>
      </c>
      <c r="K20" s="46">
        <f>'G-1'!K20+'G-3'!K20+'G-4'!K20</f>
        <v>15</v>
      </c>
      <c r="L20" s="46">
        <f>'G-1'!L20+'G-3'!L20+'G-4'!L20</f>
        <v>16</v>
      </c>
      <c r="M20" s="8">
        <f t="shared" si="1"/>
        <v>739.5</v>
      </c>
      <c r="N20" s="2">
        <f>M17+M18+M19+M20</f>
        <v>2546.5</v>
      </c>
      <c r="O20" s="19" t="s">
        <v>45</v>
      </c>
      <c r="P20" s="46">
        <f>'G-1'!P20+'G-3'!P20+'G-4'!P20</f>
        <v>121</v>
      </c>
      <c r="Q20" s="46">
        <f>'G-1'!Q20+'G-3'!Q20+'G-4'!Q20</f>
        <v>580</v>
      </c>
      <c r="R20" s="46">
        <f>'G-1'!R20+'G-3'!R20+'G-4'!R20</f>
        <v>24</v>
      </c>
      <c r="S20" s="46">
        <f>'G-1'!S20+'G-3'!S20+'G-4'!S20</f>
        <v>1</v>
      </c>
      <c r="T20" s="8">
        <f t="shared" si="2"/>
        <v>691</v>
      </c>
      <c r="U20" s="2">
        <f t="shared" si="5"/>
        <v>2977.5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96</v>
      </c>
      <c r="C21" s="45">
        <f>'G-1'!C21+'G-3'!C21+'G-4'!C21</f>
        <v>603</v>
      </c>
      <c r="D21" s="45">
        <f>'G-1'!D21+'G-3'!D21+'G-4'!D21</f>
        <v>16</v>
      </c>
      <c r="E21" s="45">
        <f>'G-1'!E21+'G-3'!E21+'G-4'!E21</f>
        <v>14</v>
      </c>
      <c r="F21" s="6">
        <f t="shared" si="0"/>
        <v>718</v>
      </c>
      <c r="G21" s="36"/>
      <c r="H21" s="20" t="s">
        <v>25</v>
      </c>
      <c r="I21" s="46">
        <f>'G-1'!I21+'G-3'!I21+'G-4'!I21</f>
        <v>91</v>
      </c>
      <c r="J21" s="46">
        <f>'G-1'!J21+'G-3'!J21+'G-4'!J21</f>
        <v>611</v>
      </c>
      <c r="K21" s="46">
        <f>'G-1'!K21+'G-3'!K21+'G-4'!K21</f>
        <v>17</v>
      </c>
      <c r="L21" s="46">
        <f>'G-1'!L21+'G-3'!L21+'G-4'!L21</f>
        <v>13</v>
      </c>
      <c r="M21" s="6">
        <f t="shared" si="1"/>
        <v>723</v>
      </c>
      <c r="N21" s="2">
        <f>M18+M19+M20+M21</f>
        <v>2675</v>
      </c>
      <c r="O21" s="21" t="s">
        <v>46</v>
      </c>
      <c r="P21" s="46">
        <f>'G-1'!P21+'G-3'!P21+'G-4'!P21</f>
        <v>110</v>
      </c>
      <c r="Q21" s="46">
        <f>'G-1'!Q21+'G-3'!Q21+'G-4'!Q21</f>
        <v>576</v>
      </c>
      <c r="R21" s="46">
        <f>'G-1'!R21+'G-3'!R21+'G-4'!R21</f>
        <v>20</v>
      </c>
      <c r="S21" s="46">
        <f>'G-1'!S21+'G-3'!S21+'G-4'!S21</f>
        <v>1</v>
      </c>
      <c r="T21" s="7">
        <f t="shared" si="2"/>
        <v>673.5</v>
      </c>
      <c r="U21" s="3">
        <f t="shared" si="5"/>
        <v>2905.5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128</v>
      </c>
      <c r="C22" s="45">
        <f>'G-1'!C22+'G-3'!C22+'G-4'!C22</f>
        <v>639</v>
      </c>
      <c r="D22" s="45">
        <f>'G-1'!D22+'G-3'!D22+'G-4'!D22</f>
        <v>14</v>
      </c>
      <c r="E22" s="45">
        <f>'G-1'!E22+'G-3'!E22+'G-4'!E22</f>
        <v>12</v>
      </c>
      <c r="F22" s="6">
        <f t="shared" si="0"/>
        <v>761</v>
      </c>
      <c r="G22" s="2"/>
      <c r="H22" s="21" t="s">
        <v>26</v>
      </c>
      <c r="I22" s="46">
        <f>'G-1'!I22+'G-3'!I22+'G-4'!I22</f>
        <v>116</v>
      </c>
      <c r="J22" s="46">
        <f>'G-1'!J22+'G-3'!J22+'G-4'!J22</f>
        <v>574</v>
      </c>
      <c r="K22" s="46">
        <f>'G-1'!K22+'G-3'!K22+'G-4'!K22</f>
        <v>14</v>
      </c>
      <c r="L22" s="46">
        <f>'G-1'!L22+'G-3'!L22+'G-4'!L22</f>
        <v>17</v>
      </c>
      <c r="M22" s="6">
        <f t="shared" si="1"/>
        <v>702.5</v>
      </c>
      <c r="N22" s="3">
        <f>M19+M20+M21+M22</f>
        <v>2768.5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2627.5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3002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3235.5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72</v>
      </c>
      <c r="D24" s="86"/>
      <c r="E24" s="86"/>
      <c r="F24" s="87" t="s">
        <v>65</v>
      </c>
      <c r="G24" s="88"/>
      <c r="H24" s="183"/>
      <c r="I24" s="184"/>
      <c r="J24" s="82" t="s">
        <v>72</v>
      </c>
      <c r="K24" s="86"/>
      <c r="L24" s="86"/>
      <c r="M24" s="87" t="s">
        <v>74</v>
      </c>
      <c r="N24" s="88"/>
      <c r="O24" s="183"/>
      <c r="P24" s="184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I41" sqref="I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111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112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85 X CARRERA 46</v>
      </c>
      <c r="D5" s="237"/>
      <c r="E5" s="237"/>
      <c r="F5" s="111"/>
      <c r="G5" s="112"/>
      <c r="H5" s="103" t="s">
        <v>53</v>
      </c>
      <c r="I5" s="238">
        <f>'G-1'!L5</f>
        <v>2345</v>
      </c>
      <c r="J5" s="238"/>
    </row>
    <row r="6" spans="1:10" x14ac:dyDescent="0.2">
      <c r="A6" s="165" t="s">
        <v>113</v>
      </c>
      <c r="B6" s="165"/>
      <c r="C6" s="223" t="s">
        <v>149</v>
      </c>
      <c r="D6" s="223"/>
      <c r="E6" s="223"/>
      <c r="F6" s="111"/>
      <c r="G6" s="112"/>
      <c r="H6" s="103" t="s">
        <v>58</v>
      </c>
      <c r="I6" s="224">
        <f>'G-1'!S6</f>
        <v>42709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114</v>
      </c>
      <c r="B8" s="228" t="s">
        <v>115</v>
      </c>
      <c r="C8" s="226" t="s">
        <v>116</v>
      </c>
      <c r="D8" s="228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0" t="s">
        <v>122</v>
      </c>
      <c r="J8" s="232" t="s">
        <v>123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124</v>
      </c>
      <c r="B10" s="220">
        <v>2</v>
      </c>
      <c r="C10" s="122"/>
      <c r="D10" s="123" t="s">
        <v>125</v>
      </c>
      <c r="E10" s="75">
        <v>15</v>
      </c>
      <c r="F10" s="75">
        <v>105</v>
      </c>
      <c r="G10" s="75">
        <v>0</v>
      </c>
      <c r="H10" s="75">
        <v>1</v>
      </c>
      <c r="I10" s="75">
        <f>E10*0.5+F10+G10*2+H10*2.5</f>
        <v>115</v>
      </c>
      <c r="J10" s="124">
        <f>IF(I10=0,"0,00",I10/SUM(I10:I12)*100)</f>
        <v>16.936671575846834</v>
      </c>
    </row>
    <row r="11" spans="1:10" x14ac:dyDescent="0.2">
      <c r="A11" s="218"/>
      <c r="B11" s="221"/>
      <c r="C11" s="122" t="s">
        <v>126</v>
      </c>
      <c r="D11" s="125" t="s">
        <v>127</v>
      </c>
      <c r="E11" s="126">
        <v>91</v>
      </c>
      <c r="F11" s="126">
        <v>457</v>
      </c>
      <c r="G11" s="126">
        <v>1</v>
      </c>
      <c r="H11" s="126">
        <v>6</v>
      </c>
      <c r="I11" s="126">
        <f t="shared" ref="I11:I45" si="0">E11*0.5+F11+G11*2+H11*2.5</f>
        <v>519.5</v>
      </c>
      <c r="J11" s="127">
        <f>IF(I11=0,"0,00",I11/SUM(I10:I12)*100)</f>
        <v>76.50957290132547</v>
      </c>
    </row>
    <row r="12" spans="1:10" x14ac:dyDescent="0.2">
      <c r="A12" s="218"/>
      <c r="B12" s="221"/>
      <c r="C12" s="128" t="s">
        <v>136</v>
      </c>
      <c r="D12" s="129" t="s">
        <v>128</v>
      </c>
      <c r="E12" s="74">
        <v>2</v>
      </c>
      <c r="F12" s="74">
        <v>41</v>
      </c>
      <c r="G12" s="74">
        <v>0</v>
      </c>
      <c r="H12" s="74">
        <v>1</v>
      </c>
      <c r="I12" s="130">
        <f t="shared" si="0"/>
        <v>44.5</v>
      </c>
      <c r="J12" s="131">
        <f>IF(I12=0,"0,00",I12/SUM(I10:I12)*100)</f>
        <v>6.5537555228276885</v>
      </c>
    </row>
    <row r="13" spans="1:10" x14ac:dyDescent="0.2">
      <c r="A13" s="218"/>
      <c r="B13" s="221"/>
      <c r="C13" s="132"/>
      <c r="D13" s="123" t="s">
        <v>125</v>
      </c>
      <c r="E13" s="75">
        <v>8</v>
      </c>
      <c r="F13" s="75">
        <v>70</v>
      </c>
      <c r="G13" s="75">
        <v>0</v>
      </c>
      <c r="H13" s="75">
        <v>1</v>
      </c>
      <c r="I13" s="75">
        <f t="shared" si="0"/>
        <v>76.5</v>
      </c>
      <c r="J13" s="124">
        <f>IF(I13=0,"0,00",I13/SUM(I13:I15)*100)</f>
        <v>13.327526132404181</v>
      </c>
    </row>
    <row r="14" spans="1:10" x14ac:dyDescent="0.2">
      <c r="A14" s="218"/>
      <c r="B14" s="221"/>
      <c r="C14" s="122" t="s">
        <v>129</v>
      </c>
      <c r="D14" s="125" t="s">
        <v>127</v>
      </c>
      <c r="E14" s="126">
        <v>86</v>
      </c>
      <c r="F14" s="126">
        <v>407</v>
      </c>
      <c r="G14" s="126">
        <v>1</v>
      </c>
      <c r="H14" s="126">
        <v>6</v>
      </c>
      <c r="I14" s="126">
        <f t="shared" si="0"/>
        <v>467</v>
      </c>
      <c r="J14" s="127">
        <f>IF(I14=0,"0,00",I14/SUM(I13:I15)*100)</f>
        <v>81.358885017421599</v>
      </c>
    </row>
    <row r="15" spans="1:10" x14ac:dyDescent="0.2">
      <c r="A15" s="218"/>
      <c r="B15" s="221"/>
      <c r="C15" s="128" t="s">
        <v>137</v>
      </c>
      <c r="D15" s="129" t="s">
        <v>128</v>
      </c>
      <c r="E15" s="74">
        <v>2</v>
      </c>
      <c r="F15" s="74">
        <v>27</v>
      </c>
      <c r="G15" s="74">
        <v>0</v>
      </c>
      <c r="H15" s="74">
        <v>1</v>
      </c>
      <c r="I15" s="130">
        <f t="shared" si="0"/>
        <v>30.5</v>
      </c>
      <c r="J15" s="131">
        <f>IF(I15=0,"0,00",I15/SUM(I13:I15)*100)</f>
        <v>5.3135888501742157</v>
      </c>
    </row>
    <row r="16" spans="1:10" x14ac:dyDescent="0.2">
      <c r="A16" s="218"/>
      <c r="B16" s="221"/>
      <c r="C16" s="132"/>
      <c r="D16" s="123" t="s">
        <v>125</v>
      </c>
      <c r="E16" s="75">
        <v>12</v>
      </c>
      <c r="F16" s="75">
        <v>42</v>
      </c>
      <c r="G16" s="75">
        <v>0</v>
      </c>
      <c r="H16" s="75">
        <v>0</v>
      </c>
      <c r="I16" s="75">
        <f t="shared" si="0"/>
        <v>48</v>
      </c>
      <c r="J16" s="124">
        <f>IF(I16=0,"0,00",I16/SUM(I16:I18)*100)</f>
        <v>7.4131274131274125</v>
      </c>
    </row>
    <row r="17" spans="1:10" x14ac:dyDescent="0.2">
      <c r="A17" s="218"/>
      <c r="B17" s="221"/>
      <c r="C17" s="122" t="s">
        <v>130</v>
      </c>
      <c r="D17" s="125" t="s">
        <v>127</v>
      </c>
      <c r="E17" s="126">
        <v>126</v>
      </c>
      <c r="F17" s="126">
        <v>519</v>
      </c>
      <c r="G17" s="126">
        <v>1</v>
      </c>
      <c r="H17" s="126">
        <v>0</v>
      </c>
      <c r="I17" s="126">
        <f t="shared" si="0"/>
        <v>584</v>
      </c>
      <c r="J17" s="127">
        <f>IF(I17=0,"0,00",I17/SUM(I16:I18)*100)</f>
        <v>90.193050193050198</v>
      </c>
    </row>
    <row r="18" spans="1:10" x14ac:dyDescent="0.2">
      <c r="A18" s="219"/>
      <c r="B18" s="222"/>
      <c r="C18" s="133" t="s">
        <v>138</v>
      </c>
      <c r="D18" s="129" t="s">
        <v>128</v>
      </c>
      <c r="E18" s="74">
        <v>3</v>
      </c>
      <c r="F18" s="74">
        <v>14</v>
      </c>
      <c r="G18" s="74">
        <v>0</v>
      </c>
      <c r="H18" s="74">
        <v>0</v>
      </c>
      <c r="I18" s="130">
        <f t="shared" si="0"/>
        <v>15.5</v>
      </c>
      <c r="J18" s="131">
        <f>IF(I18=0,"0,00",I18/SUM(I16:I18)*100)</f>
        <v>2.3938223938223939</v>
      </c>
    </row>
    <row r="19" spans="1:10" x14ac:dyDescent="0.2">
      <c r="A19" s="217" t="s">
        <v>131</v>
      </c>
      <c r="B19" s="220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126</v>
      </c>
      <c r="D20" s="125" t="s">
        <v>127</v>
      </c>
      <c r="E20" s="157">
        <v>0</v>
      </c>
      <c r="F20" s="157">
        <v>0</v>
      </c>
      <c r="G20" s="157">
        <v>0</v>
      </c>
      <c r="H20" s="157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8"/>
      <c r="B21" s="221"/>
      <c r="C21" s="128" t="s">
        <v>139</v>
      </c>
      <c r="D21" s="129" t="s">
        <v>128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8"/>
      <c r="B22" s="221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129</v>
      </c>
      <c r="D23" s="125" t="s">
        <v>127</v>
      </c>
      <c r="E23" s="157">
        <v>0</v>
      </c>
      <c r="F23" s="157">
        <v>0</v>
      </c>
      <c r="G23" s="157">
        <v>0</v>
      </c>
      <c r="H23" s="157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8"/>
      <c r="B24" s="221"/>
      <c r="C24" s="128" t="s">
        <v>140</v>
      </c>
      <c r="D24" s="129" t="s">
        <v>128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8"/>
      <c r="B25" s="221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130</v>
      </c>
      <c r="D26" s="125" t="s">
        <v>127</v>
      </c>
      <c r="E26" s="157">
        <v>0</v>
      </c>
      <c r="F26" s="157">
        <v>0</v>
      </c>
      <c r="G26" s="157">
        <v>0</v>
      </c>
      <c r="H26" s="157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9"/>
      <c r="B27" s="222"/>
      <c r="C27" s="133" t="s">
        <v>141</v>
      </c>
      <c r="D27" s="129" t="s">
        <v>128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7" t="s">
        <v>132</v>
      </c>
      <c r="B28" s="220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8"/>
      <c r="B29" s="221"/>
      <c r="C29" s="122" t="s">
        <v>126</v>
      </c>
      <c r="D29" s="125" t="s">
        <v>127</v>
      </c>
      <c r="E29" s="126">
        <v>32</v>
      </c>
      <c r="F29" s="126">
        <v>256</v>
      </c>
      <c r="G29" s="126">
        <v>9</v>
      </c>
      <c r="H29" s="126">
        <v>5</v>
      </c>
      <c r="I29" s="126">
        <f t="shared" si="0"/>
        <v>302.5</v>
      </c>
      <c r="J29" s="127">
        <f>IF(I29=0,"0,00",I29/SUM(I28:I30)*100)</f>
        <v>64.705882352941174</v>
      </c>
    </row>
    <row r="30" spans="1:10" x14ac:dyDescent="0.2">
      <c r="A30" s="218"/>
      <c r="B30" s="221"/>
      <c r="C30" s="128" t="s">
        <v>142</v>
      </c>
      <c r="D30" s="129" t="s">
        <v>128</v>
      </c>
      <c r="E30" s="74">
        <v>21</v>
      </c>
      <c r="F30" s="74">
        <v>129</v>
      </c>
      <c r="G30" s="74">
        <v>9</v>
      </c>
      <c r="H30" s="74">
        <v>3</v>
      </c>
      <c r="I30" s="130">
        <f t="shared" si="0"/>
        <v>165</v>
      </c>
      <c r="J30" s="131">
        <f>IF(I30=0,"0,00",I30/SUM(I28:I30)*100)</f>
        <v>35.294117647058826</v>
      </c>
    </row>
    <row r="31" spans="1:10" x14ac:dyDescent="0.2">
      <c r="A31" s="218"/>
      <c r="B31" s="221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8"/>
      <c r="B32" s="221"/>
      <c r="C32" s="122" t="s">
        <v>129</v>
      </c>
      <c r="D32" s="125" t="s">
        <v>127</v>
      </c>
      <c r="E32" s="126">
        <v>60</v>
      </c>
      <c r="F32" s="126">
        <v>277</v>
      </c>
      <c r="G32" s="126">
        <v>11</v>
      </c>
      <c r="H32" s="126">
        <v>12</v>
      </c>
      <c r="I32" s="126">
        <f t="shared" si="0"/>
        <v>359</v>
      </c>
      <c r="J32" s="127">
        <f>IF(I32=0,"0,00",I32/SUM(I31:I33)*100)</f>
        <v>66.419981498612387</v>
      </c>
    </row>
    <row r="33" spans="1:10" x14ac:dyDescent="0.2">
      <c r="A33" s="218"/>
      <c r="B33" s="221"/>
      <c r="C33" s="128" t="s">
        <v>143</v>
      </c>
      <c r="D33" s="129" t="s">
        <v>128</v>
      </c>
      <c r="E33" s="74">
        <v>24</v>
      </c>
      <c r="F33" s="74">
        <v>150</v>
      </c>
      <c r="G33" s="74">
        <v>6</v>
      </c>
      <c r="H33" s="74">
        <v>3</v>
      </c>
      <c r="I33" s="130">
        <f t="shared" si="0"/>
        <v>181.5</v>
      </c>
      <c r="J33" s="131">
        <f>IF(I33=0,"0,00",I33/SUM(I31:I33)*100)</f>
        <v>33.580018501387606</v>
      </c>
    </row>
    <row r="34" spans="1:10" x14ac:dyDescent="0.2">
      <c r="A34" s="218"/>
      <c r="B34" s="221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8"/>
      <c r="B35" s="221"/>
      <c r="C35" s="122" t="s">
        <v>130</v>
      </c>
      <c r="D35" s="125" t="s">
        <v>127</v>
      </c>
      <c r="E35" s="126">
        <v>50</v>
      </c>
      <c r="F35" s="126">
        <v>273</v>
      </c>
      <c r="G35" s="126">
        <v>14</v>
      </c>
      <c r="H35" s="126">
        <v>1</v>
      </c>
      <c r="I35" s="126">
        <f t="shared" si="0"/>
        <v>328.5</v>
      </c>
      <c r="J35" s="127">
        <f>IF(I35=0,"0,00",I35/SUM(I34:I36)*100)</f>
        <v>69.303797468354432</v>
      </c>
    </row>
    <row r="36" spans="1:10" x14ac:dyDescent="0.2">
      <c r="A36" s="219"/>
      <c r="B36" s="222"/>
      <c r="C36" s="133" t="s">
        <v>144</v>
      </c>
      <c r="D36" s="129" t="s">
        <v>128</v>
      </c>
      <c r="E36" s="74">
        <v>23</v>
      </c>
      <c r="F36" s="74">
        <v>120</v>
      </c>
      <c r="G36" s="74">
        <v>7</v>
      </c>
      <c r="H36" s="74">
        <v>0</v>
      </c>
      <c r="I36" s="130">
        <f t="shared" si="0"/>
        <v>145.5</v>
      </c>
      <c r="J36" s="131">
        <f>IF(I36=0,"0,00",I36/SUM(I34:I36)*100)</f>
        <v>30.696202531645572</v>
      </c>
    </row>
    <row r="37" spans="1:10" x14ac:dyDescent="0.2">
      <c r="A37" s="217" t="s">
        <v>133</v>
      </c>
      <c r="B37" s="220">
        <v>2</v>
      </c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8"/>
      <c r="B38" s="221"/>
      <c r="C38" s="122" t="s">
        <v>126</v>
      </c>
      <c r="D38" s="125" t="s">
        <v>127</v>
      </c>
      <c r="E38" s="157">
        <v>0</v>
      </c>
      <c r="F38" s="157">
        <v>0</v>
      </c>
      <c r="G38" s="157">
        <v>0</v>
      </c>
      <c r="H38" s="157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8"/>
      <c r="B39" s="221"/>
      <c r="C39" s="128" t="s">
        <v>145</v>
      </c>
      <c r="D39" s="129" t="s">
        <v>128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8"/>
      <c r="B40" s="221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8"/>
      <c r="B41" s="221"/>
      <c r="C41" s="122" t="s">
        <v>129</v>
      </c>
      <c r="D41" s="125" t="s">
        <v>127</v>
      </c>
      <c r="E41" s="157">
        <v>0</v>
      </c>
      <c r="F41" s="157">
        <v>0</v>
      </c>
      <c r="G41" s="157">
        <v>0</v>
      </c>
      <c r="H41" s="157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8"/>
      <c r="B42" s="221"/>
      <c r="C42" s="128" t="s">
        <v>146</v>
      </c>
      <c r="D42" s="129" t="s">
        <v>128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8"/>
      <c r="B43" s="221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8"/>
      <c r="B44" s="221"/>
      <c r="C44" s="122" t="s">
        <v>130</v>
      </c>
      <c r="D44" s="125" t="s">
        <v>127</v>
      </c>
      <c r="E44" s="157">
        <v>0</v>
      </c>
      <c r="F44" s="157">
        <v>0</v>
      </c>
      <c r="G44" s="157">
        <v>0</v>
      </c>
      <c r="H44" s="157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9"/>
      <c r="B45" s="222"/>
      <c r="C45" s="133" t="s">
        <v>147</v>
      </c>
      <c r="D45" s="129" t="s">
        <v>128</v>
      </c>
      <c r="E45" s="247">
        <v>0</v>
      </c>
      <c r="F45" s="247">
        <v>0</v>
      </c>
      <c r="G45" s="247">
        <v>0</v>
      </c>
      <c r="H45" s="247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.5703125" customWidth="1"/>
    <col min="3" max="3" width="5.140625" customWidth="1"/>
    <col min="4" max="4" width="6.28515625" customWidth="1"/>
    <col min="5" max="5" width="5.7109375" customWidth="1"/>
    <col min="6" max="6" width="5.85546875" customWidth="1"/>
    <col min="7" max="7" width="5.5703125" customWidth="1"/>
    <col min="8" max="8" width="4.7109375" customWidth="1"/>
    <col min="9" max="9" width="5.5703125" customWidth="1"/>
    <col min="10" max="10" width="5" customWidth="1"/>
    <col min="11" max="11" width="5.7109375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94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95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96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 t="s">
        <v>148</v>
      </c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97</v>
      </c>
      <c r="B8" s="242"/>
      <c r="C8" s="241" t="s">
        <v>98</v>
      </c>
      <c r="D8" s="241"/>
      <c r="E8" s="241"/>
      <c r="F8" s="241"/>
      <c r="G8" s="241"/>
      <c r="H8" s="241"/>
      <c r="I8" s="92"/>
      <c r="J8" s="92"/>
      <c r="K8" s="92"/>
      <c r="L8" s="242" t="s">
        <v>99</v>
      </c>
      <c r="M8" s="242"/>
      <c r="N8" s="242"/>
      <c r="O8" s="241" t="str">
        <f>'G-1'!D5</f>
        <v>CALLE 85 X CARRERA 46</v>
      </c>
      <c r="P8" s="241"/>
      <c r="Q8" s="241"/>
      <c r="R8" s="241"/>
      <c r="S8" s="241"/>
      <c r="T8" s="92"/>
      <c r="U8" s="92"/>
      <c r="V8" s="242" t="s">
        <v>100</v>
      </c>
      <c r="W8" s="242"/>
      <c r="X8" s="242"/>
      <c r="Y8" s="241">
        <f>'G-1'!L5</f>
        <v>2345</v>
      </c>
      <c r="Z8" s="241"/>
      <c r="AA8" s="241"/>
      <c r="AB8" s="92"/>
      <c r="AC8" s="92"/>
      <c r="AD8" s="92"/>
      <c r="AE8" s="92"/>
      <c r="AF8" s="92"/>
      <c r="AG8" s="92"/>
      <c r="AH8" s="242" t="s">
        <v>101</v>
      </c>
      <c r="AI8" s="242"/>
      <c r="AJ8" s="243">
        <f>'G-1'!S6</f>
        <v>42709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135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1107.5</v>
      </c>
      <c r="AV12" s="97">
        <f t="shared" si="0"/>
        <v>1156</v>
      </c>
      <c r="AW12" s="97">
        <f t="shared" si="0"/>
        <v>1123.5</v>
      </c>
      <c r="AX12" s="97">
        <f t="shared" si="0"/>
        <v>1119</v>
      </c>
      <c r="AY12" s="97">
        <f t="shared" si="0"/>
        <v>1151.5</v>
      </c>
      <c r="AZ12" s="97">
        <f t="shared" si="0"/>
        <v>1133.5</v>
      </c>
      <c r="BA12" s="97">
        <f t="shared" si="0"/>
        <v>1184.5</v>
      </c>
      <c r="BB12" s="97"/>
      <c r="BC12" s="97"/>
      <c r="BD12" s="97"/>
      <c r="BE12" s="97">
        <f t="shared" ref="BE12:BQ12" si="1">P14</f>
        <v>1247.5</v>
      </c>
      <c r="BF12" s="97">
        <f t="shared" si="1"/>
        <v>1292</v>
      </c>
      <c r="BG12" s="97">
        <f t="shared" si="1"/>
        <v>1333</v>
      </c>
      <c r="BH12" s="97">
        <f t="shared" si="1"/>
        <v>1355</v>
      </c>
      <c r="BI12" s="97">
        <f t="shared" si="1"/>
        <v>1373</v>
      </c>
      <c r="BJ12" s="97">
        <f t="shared" si="1"/>
        <v>1347</v>
      </c>
      <c r="BK12" s="97">
        <f t="shared" si="1"/>
        <v>1309</v>
      </c>
      <c r="BL12" s="97">
        <f t="shared" si="1"/>
        <v>1201.5</v>
      </c>
      <c r="BM12" s="97">
        <f t="shared" si="1"/>
        <v>1106</v>
      </c>
      <c r="BN12" s="97">
        <f t="shared" si="1"/>
        <v>1036</v>
      </c>
      <c r="BO12" s="97">
        <f t="shared" si="1"/>
        <v>1018</v>
      </c>
      <c r="BP12" s="97">
        <f t="shared" si="1"/>
        <v>1058.5</v>
      </c>
      <c r="BQ12" s="97">
        <f t="shared" si="1"/>
        <v>1112.5</v>
      </c>
      <c r="BR12" s="97"/>
      <c r="BS12" s="97"/>
      <c r="BT12" s="97"/>
      <c r="BU12" s="97">
        <f t="shared" ref="BU12:CC12" si="2">AG14</f>
        <v>1243.5</v>
      </c>
      <c r="BV12" s="97">
        <f t="shared" si="2"/>
        <v>1370</v>
      </c>
      <c r="BW12" s="97">
        <f t="shared" si="2"/>
        <v>1446.5</v>
      </c>
      <c r="BX12" s="97">
        <f t="shared" si="2"/>
        <v>1435</v>
      </c>
      <c r="BY12" s="97">
        <f t="shared" si="2"/>
        <v>1382.5</v>
      </c>
      <c r="BZ12" s="97">
        <f t="shared" si="2"/>
        <v>1341</v>
      </c>
      <c r="CA12" s="97">
        <f t="shared" si="2"/>
        <v>1346</v>
      </c>
      <c r="CB12" s="97">
        <f t="shared" si="2"/>
        <v>1362.5</v>
      </c>
      <c r="CC12" s="97">
        <f t="shared" si="2"/>
        <v>1386</v>
      </c>
    </row>
    <row r="13" spans="1:81" ht="16.5" customHeight="1" x14ac:dyDescent="0.2">
      <c r="A13" s="100" t="s">
        <v>104</v>
      </c>
      <c r="B13" s="149">
        <f>'G-1'!F10</f>
        <v>246</v>
      </c>
      <c r="C13" s="149">
        <f>'G-1'!F11</f>
        <v>306</v>
      </c>
      <c r="D13" s="149">
        <f>'G-1'!F12</f>
        <v>280</v>
      </c>
      <c r="E13" s="149">
        <f>'G-1'!F13</f>
        <v>275.5</v>
      </c>
      <c r="F13" s="149">
        <f>'G-1'!F14</f>
        <v>294.5</v>
      </c>
      <c r="G13" s="149">
        <f>'G-1'!F15</f>
        <v>273.5</v>
      </c>
      <c r="H13" s="149">
        <f>'G-1'!F16</f>
        <v>275.5</v>
      </c>
      <c r="I13" s="149">
        <f>'G-1'!F17</f>
        <v>308</v>
      </c>
      <c r="J13" s="149">
        <f>'G-1'!F18</f>
        <v>276.5</v>
      </c>
      <c r="K13" s="149">
        <f>'G-1'!F19</f>
        <v>324.5</v>
      </c>
      <c r="L13" s="150"/>
      <c r="M13" s="149">
        <f>'G-1'!F20</f>
        <v>296.5</v>
      </c>
      <c r="N13" s="149">
        <f>'G-1'!F21</f>
        <v>308.5</v>
      </c>
      <c r="O13" s="149">
        <f>'G-1'!F22</f>
        <v>337</v>
      </c>
      <c r="P13" s="149">
        <f>'G-1'!M10</f>
        <v>305.5</v>
      </c>
      <c r="Q13" s="149">
        <f>'G-1'!M11</f>
        <v>341</v>
      </c>
      <c r="R13" s="149">
        <f>'G-1'!M12</f>
        <v>349.5</v>
      </c>
      <c r="S13" s="149">
        <f>'G-1'!M13</f>
        <v>359</v>
      </c>
      <c r="T13" s="149">
        <f>'G-1'!M14</f>
        <v>323.5</v>
      </c>
      <c r="U13" s="149">
        <f>'G-1'!M15</f>
        <v>315</v>
      </c>
      <c r="V13" s="149">
        <f>'G-1'!M16</f>
        <v>311.5</v>
      </c>
      <c r="W13" s="149">
        <f>'G-1'!M17</f>
        <v>251.5</v>
      </c>
      <c r="X13" s="149">
        <f>'G-1'!M18</f>
        <v>228</v>
      </c>
      <c r="Y13" s="149">
        <f>'G-1'!M19</f>
        <v>245</v>
      </c>
      <c r="Z13" s="149">
        <f>'G-1'!M20</f>
        <v>293.5</v>
      </c>
      <c r="AA13" s="149">
        <f>'G-1'!M21</f>
        <v>292</v>
      </c>
      <c r="AB13" s="149">
        <f>'G-1'!M22</f>
        <v>282</v>
      </c>
      <c r="AC13" s="150"/>
      <c r="AD13" s="149">
        <f>'G-1'!T10</f>
        <v>279</v>
      </c>
      <c r="AE13" s="149">
        <f>'G-1'!T11</f>
        <v>293</v>
      </c>
      <c r="AF13" s="149">
        <f>'G-1'!T12</f>
        <v>313.5</v>
      </c>
      <c r="AG13" s="149">
        <f>'G-1'!T13</f>
        <v>358</v>
      </c>
      <c r="AH13" s="149">
        <f>'G-1'!T14</f>
        <v>405.5</v>
      </c>
      <c r="AI13" s="149">
        <f>'G-1'!T15</f>
        <v>369.5</v>
      </c>
      <c r="AJ13" s="149">
        <f>'G-1'!T16</f>
        <v>302</v>
      </c>
      <c r="AK13" s="149">
        <f>'G-1'!T17</f>
        <v>305.5</v>
      </c>
      <c r="AL13" s="149">
        <f>'G-1'!T18</f>
        <v>364</v>
      </c>
      <c r="AM13" s="149">
        <f>'G-1'!T19</f>
        <v>374.5</v>
      </c>
      <c r="AN13" s="149">
        <f>'G-1'!T20</f>
        <v>318.5</v>
      </c>
      <c r="AO13" s="149">
        <f>'G-1'!T21</f>
        <v>329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1107.5</v>
      </c>
      <c r="F14" s="149">
        <f t="shared" ref="F14:K14" si="3">C13+D13+E13+F13</f>
        <v>1156</v>
      </c>
      <c r="G14" s="149">
        <f t="shared" si="3"/>
        <v>1123.5</v>
      </c>
      <c r="H14" s="149">
        <f t="shared" si="3"/>
        <v>1119</v>
      </c>
      <c r="I14" s="149">
        <f t="shared" si="3"/>
        <v>1151.5</v>
      </c>
      <c r="J14" s="149">
        <f t="shared" si="3"/>
        <v>1133.5</v>
      </c>
      <c r="K14" s="149">
        <f t="shared" si="3"/>
        <v>1184.5</v>
      </c>
      <c r="L14" s="150"/>
      <c r="M14" s="149"/>
      <c r="N14" s="149"/>
      <c r="O14" s="149"/>
      <c r="P14" s="149">
        <f>M13+N13+O13+P13</f>
        <v>1247.5</v>
      </c>
      <c r="Q14" s="149">
        <f t="shared" ref="Q14:AB14" si="4">N13+O13+P13+Q13</f>
        <v>1292</v>
      </c>
      <c r="R14" s="149">
        <f t="shared" si="4"/>
        <v>1333</v>
      </c>
      <c r="S14" s="149">
        <f t="shared" si="4"/>
        <v>1355</v>
      </c>
      <c r="T14" s="149">
        <f t="shared" si="4"/>
        <v>1373</v>
      </c>
      <c r="U14" s="149">
        <f t="shared" si="4"/>
        <v>1347</v>
      </c>
      <c r="V14" s="149">
        <f t="shared" si="4"/>
        <v>1309</v>
      </c>
      <c r="W14" s="149">
        <f t="shared" si="4"/>
        <v>1201.5</v>
      </c>
      <c r="X14" s="149">
        <f t="shared" si="4"/>
        <v>1106</v>
      </c>
      <c r="Y14" s="149">
        <f t="shared" si="4"/>
        <v>1036</v>
      </c>
      <c r="Z14" s="149">
        <f t="shared" si="4"/>
        <v>1018</v>
      </c>
      <c r="AA14" s="149">
        <f t="shared" si="4"/>
        <v>1058.5</v>
      </c>
      <c r="AB14" s="149">
        <f t="shared" si="4"/>
        <v>1112.5</v>
      </c>
      <c r="AC14" s="150"/>
      <c r="AD14" s="149"/>
      <c r="AE14" s="149"/>
      <c r="AF14" s="149"/>
      <c r="AG14" s="149">
        <f>AD13+AE13+AF13+AG13</f>
        <v>1243.5</v>
      </c>
      <c r="AH14" s="149">
        <f t="shared" ref="AH14:AO14" si="5">AE13+AF13+AG13+AH13</f>
        <v>1370</v>
      </c>
      <c r="AI14" s="149">
        <f t="shared" si="5"/>
        <v>1446.5</v>
      </c>
      <c r="AJ14" s="149">
        <f t="shared" si="5"/>
        <v>1435</v>
      </c>
      <c r="AK14" s="149">
        <f t="shared" si="5"/>
        <v>1382.5</v>
      </c>
      <c r="AL14" s="149">
        <f t="shared" si="5"/>
        <v>1341</v>
      </c>
      <c r="AM14" s="149">
        <f t="shared" si="5"/>
        <v>1346</v>
      </c>
      <c r="AN14" s="149">
        <f t="shared" si="5"/>
        <v>1362.5</v>
      </c>
      <c r="AO14" s="149">
        <f t="shared" si="5"/>
        <v>1386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0.16936671575846834</v>
      </c>
      <c r="E15" s="152"/>
      <c r="F15" s="152" t="s">
        <v>108</v>
      </c>
      <c r="G15" s="153">
        <f>DIRECCIONALIDAD!J11/100</f>
        <v>0.76509572901325473</v>
      </c>
      <c r="H15" s="152"/>
      <c r="I15" s="152" t="s">
        <v>109</v>
      </c>
      <c r="J15" s="153">
        <f>DIRECCIONALIDAD!J12/100</f>
        <v>6.5537555228276881E-2</v>
      </c>
      <c r="K15" s="154"/>
      <c r="L15" s="148"/>
      <c r="M15" s="151"/>
      <c r="N15" s="152"/>
      <c r="O15" s="152" t="s">
        <v>107</v>
      </c>
      <c r="P15" s="153">
        <f>DIRECCIONALIDAD!J13/100</f>
        <v>0.1332752613240418</v>
      </c>
      <c r="Q15" s="152"/>
      <c r="R15" s="152"/>
      <c r="S15" s="152"/>
      <c r="T15" s="152" t="s">
        <v>108</v>
      </c>
      <c r="U15" s="153">
        <f>DIRECCIONALIDAD!J14/100</f>
        <v>0.81358885017421601</v>
      </c>
      <c r="V15" s="152"/>
      <c r="W15" s="152"/>
      <c r="X15" s="152"/>
      <c r="Y15" s="152" t="s">
        <v>109</v>
      </c>
      <c r="Z15" s="153">
        <f>DIRECCIONALIDAD!J15/100</f>
        <v>5.3135888501742154E-2</v>
      </c>
      <c r="AA15" s="152"/>
      <c r="AB15" s="154"/>
      <c r="AC15" s="148"/>
      <c r="AD15" s="151"/>
      <c r="AE15" s="152" t="s">
        <v>107</v>
      </c>
      <c r="AF15" s="153">
        <f>DIRECCIONALIDAD!J16/100</f>
        <v>7.4131274131274127E-2</v>
      </c>
      <c r="AG15" s="152"/>
      <c r="AH15" s="152"/>
      <c r="AI15" s="152"/>
      <c r="AJ15" s="152" t="s">
        <v>108</v>
      </c>
      <c r="AK15" s="153">
        <f>DIRECCIONALIDAD!J17/100</f>
        <v>0.90193050193050195</v>
      </c>
      <c r="AL15" s="152"/>
      <c r="AM15" s="152"/>
      <c r="AN15" s="152" t="s">
        <v>109</v>
      </c>
      <c r="AO15" s="155">
        <f>DIRECCIONALIDAD!J18/100</f>
        <v>2.3938223938223938E-2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1184.5</v>
      </c>
      <c r="C16" s="152" t="s">
        <v>107</v>
      </c>
      <c r="D16" s="160">
        <f>+B16*D15</f>
        <v>200.61487481590575</v>
      </c>
      <c r="E16" s="152"/>
      <c r="F16" s="152" t="s">
        <v>108</v>
      </c>
      <c r="G16" s="160">
        <f>+B16*G15</f>
        <v>906.25589101620028</v>
      </c>
      <c r="H16" s="152"/>
      <c r="I16" s="152" t="s">
        <v>109</v>
      </c>
      <c r="J16" s="160">
        <f>+B16*J15</f>
        <v>77.629234167893969</v>
      </c>
      <c r="K16" s="154"/>
      <c r="L16" s="148"/>
      <c r="M16" s="159">
        <f>MAX(M14:AB14)</f>
        <v>1373</v>
      </c>
      <c r="N16" s="152"/>
      <c r="O16" s="152" t="s">
        <v>107</v>
      </c>
      <c r="P16" s="161">
        <f>+M16*P15</f>
        <v>182.98693379790939</v>
      </c>
      <c r="Q16" s="152"/>
      <c r="R16" s="152"/>
      <c r="S16" s="152"/>
      <c r="T16" s="152" t="s">
        <v>108</v>
      </c>
      <c r="U16" s="161">
        <f>+M16*U15</f>
        <v>1117.0574912891987</v>
      </c>
      <c r="V16" s="152"/>
      <c r="W16" s="152"/>
      <c r="X16" s="152"/>
      <c r="Y16" s="152" t="s">
        <v>109</v>
      </c>
      <c r="Z16" s="161">
        <f>+M16*Z15</f>
        <v>72.955574912891976</v>
      </c>
      <c r="AA16" s="152"/>
      <c r="AB16" s="154"/>
      <c r="AC16" s="148"/>
      <c r="AD16" s="159">
        <f>MAX(AD14:AO14)</f>
        <v>1446.5</v>
      </c>
      <c r="AE16" s="152" t="s">
        <v>107</v>
      </c>
      <c r="AF16" s="160">
        <f>+AD16*AF15</f>
        <v>107.23088803088802</v>
      </c>
      <c r="AG16" s="152"/>
      <c r="AH16" s="152"/>
      <c r="AI16" s="152"/>
      <c r="AJ16" s="152" t="s">
        <v>108</v>
      </c>
      <c r="AK16" s="160">
        <f>+AD16*AK15</f>
        <v>1304.642471042471</v>
      </c>
      <c r="AL16" s="152"/>
      <c r="AM16" s="152"/>
      <c r="AN16" s="152" t="s">
        <v>109</v>
      </c>
      <c r="AO16" s="162">
        <f>+AD16*AO15</f>
        <v>34.626640926640924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103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394.5</v>
      </c>
      <c r="AV19" s="101">
        <f t="shared" si="12"/>
        <v>401.5</v>
      </c>
      <c r="AW19" s="101">
        <f t="shared" si="12"/>
        <v>412</v>
      </c>
      <c r="AX19" s="101">
        <f t="shared" si="12"/>
        <v>413.5</v>
      </c>
      <c r="AY19" s="101">
        <f t="shared" si="12"/>
        <v>414</v>
      </c>
      <c r="AZ19" s="101">
        <f t="shared" si="12"/>
        <v>390.5</v>
      </c>
      <c r="BA19" s="101">
        <f t="shared" si="12"/>
        <v>385.5</v>
      </c>
      <c r="BB19" s="101"/>
      <c r="BC19" s="101"/>
      <c r="BD19" s="101"/>
      <c r="BE19" s="101">
        <f t="shared" ref="BE19:BQ19" si="13">P29</f>
        <v>669.5</v>
      </c>
      <c r="BF19" s="101">
        <f t="shared" si="13"/>
        <v>706.5</v>
      </c>
      <c r="BG19" s="101">
        <f t="shared" si="13"/>
        <v>717</v>
      </c>
      <c r="BH19" s="101">
        <f t="shared" si="13"/>
        <v>708.5</v>
      </c>
      <c r="BI19" s="101">
        <f t="shared" si="13"/>
        <v>704.5</v>
      </c>
      <c r="BJ19" s="101">
        <f t="shared" si="13"/>
        <v>667</v>
      </c>
      <c r="BK19" s="101">
        <f t="shared" si="13"/>
        <v>641.5</v>
      </c>
      <c r="BL19" s="101">
        <f t="shared" si="13"/>
        <v>590</v>
      </c>
      <c r="BM19" s="101">
        <f t="shared" si="13"/>
        <v>566.5</v>
      </c>
      <c r="BN19" s="101">
        <f t="shared" si="13"/>
        <v>524.5</v>
      </c>
      <c r="BO19" s="101">
        <f t="shared" si="13"/>
        <v>524.5</v>
      </c>
      <c r="BP19" s="101">
        <f t="shared" si="13"/>
        <v>557.5</v>
      </c>
      <c r="BQ19" s="101">
        <f t="shared" si="13"/>
        <v>577.5</v>
      </c>
      <c r="BR19" s="101"/>
      <c r="BS19" s="101"/>
      <c r="BT19" s="101"/>
      <c r="BU19" s="101">
        <f t="shared" ref="BU19:CC19" si="14">AG29</f>
        <v>646.5</v>
      </c>
      <c r="BV19" s="101">
        <f t="shared" si="14"/>
        <v>660</v>
      </c>
      <c r="BW19" s="101">
        <f t="shared" si="14"/>
        <v>739.5</v>
      </c>
      <c r="BX19" s="101">
        <f t="shared" si="14"/>
        <v>738.5</v>
      </c>
      <c r="BY19" s="101">
        <f t="shared" si="14"/>
        <v>787</v>
      </c>
      <c r="BZ19" s="101">
        <f t="shared" si="14"/>
        <v>796</v>
      </c>
      <c r="CA19" s="101">
        <f t="shared" si="14"/>
        <v>697</v>
      </c>
      <c r="CB19" s="101">
        <f t="shared" si="14"/>
        <v>631</v>
      </c>
      <c r="CC19" s="101">
        <f t="shared" si="14"/>
        <v>546.5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1107</v>
      </c>
      <c r="AV20" s="92">
        <f t="shared" si="15"/>
        <v>1070</v>
      </c>
      <c r="AW20" s="92">
        <f t="shared" si="15"/>
        <v>1055</v>
      </c>
      <c r="AX20" s="92">
        <f t="shared" si="15"/>
        <v>1011</v>
      </c>
      <c r="AY20" s="92">
        <f t="shared" si="15"/>
        <v>1010</v>
      </c>
      <c r="AZ20" s="92">
        <f t="shared" si="15"/>
        <v>1026.5</v>
      </c>
      <c r="BA20" s="92">
        <f t="shared" si="15"/>
        <v>996</v>
      </c>
      <c r="BB20" s="92"/>
      <c r="BC20" s="92"/>
      <c r="BD20" s="92"/>
      <c r="BE20" s="92">
        <f t="shared" ref="BE20:BQ20" si="16">P24</f>
        <v>981.5</v>
      </c>
      <c r="BF20" s="92">
        <f t="shared" si="16"/>
        <v>962</v>
      </c>
      <c r="BG20" s="92">
        <f t="shared" si="16"/>
        <v>952</v>
      </c>
      <c r="BH20" s="92">
        <f t="shared" si="16"/>
        <v>932</v>
      </c>
      <c r="BI20" s="92">
        <f t="shared" si="16"/>
        <v>882.5</v>
      </c>
      <c r="BJ20" s="92">
        <f t="shared" si="16"/>
        <v>860.5</v>
      </c>
      <c r="BK20" s="92">
        <f t="shared" si="16"/>
        <v>819</v>
      </c>
      <c r="BL20" s="92">
        <f t="shared" si="16"/>
        <v>818</v>
      </c>
      <c r="BM20" s="92">
        <f t="shared" si="16"/>
        <v>853</v>
      </c>
      <c r="BN20" s="92">
        <f t="shared" si="16"/>
        <v>901</v>
      </c>
      <c r="BO20" s="92">
        <f t="shared" si="16"/>
        <v>1004</v>
      </c>
      <c r="BP20" s="92">
        <f t="shared" si="16"/>
        <v>1059</v>
      </c>
      <c r="BQ20" s="92">
        <f t="shared" si="16"/>
        <v>1078.5</v>
      </c>
      <c r="BR20" s="92"/>
      <c r="BS20" s="92"/>
      <c r="BT20" s="92"/>
      <c r="BU20" s="92">
        <f t="shared" ref="BU20:CC20" si="17">AG24</f>
        <v>1084</v>
      </c>
      <c r="BV20" s="92">
        <f t="shared" si="17"/>
        <v>1081</v>
      </c>
      <c r="BW20" s="92">
        <f t="shared" si="17"/>
        <v>1049.5</v>
      </c>
      <c r="BX20" s="92">
        <f t="shared" si="17"/>
        <v>1042.5</v>
      </c>
      <c r="BY20" s="92">
        <f t="shared" si="17"/>
        <v>1028</v>
      </c>
      <c r="BZ20" s="92">
        <f t="shared" si="17"/>
        <v>991</v>
      </c>
      <c r="CA20" s="92">
        <f t="shared" si="17"/>
        <v>997</v>
      </c>
      <c r="CB20" s="92">
        <f t="shared" si="17"/>
        <v>984</v>
      </c>
      <c r="CC20" s="92">
        <f t="shared" si="17"/>
        <v>973</v>
      </c>
    </row>
    <row r="21" spans="1:81" ht="16.5" customHeight="1" x14ac:dyDescent="0.2">
      <c r="A21" s="158" t="s">
        <v>152</v>
      </c>
      <c r="B21" s="159">
        <f>MAX(B19:K19)</f>
        <v>0</v>
      </c>
      <c r="C21" s="152" t="s">
        <v>107</v>
      </c>
      <c r="D21" s="160">
        <f>+B21*D20</f>
        <v>0</v>
      </c>
      <c r="E21" s="152"/>
      <c r="F21" s="152" t="s">
        <v>108</v>
      </c>
      <c r="G21" s="160">
        <f>+B21*G20</f>
        <v>0</v>
      </c>
      <c r="H21" s="152"/>
      <c r="I21" s="152" t="s">
        <v>109</v>
      </c>
      <c r="J21" s="160">
        <f>+B21*J20</f>
        <v>0</v>
      </c>
      <c r="K21" s="154"/>
      <c r="L21" s="148"/>
      <c r="M21" s="159">
        <f>MAX(M19:AB19)</f>
        <v>0</v>
      </c>
      <c r="N21" s="152"/>
      <c r="O21" s="152" t="s">
        <v>107</v>
      </c>
      <c r="P21" s="161">
        <f>+M21*P20</f>
        <v>0</v>
      </c>
      <c r="Q21" s="152"/>
      <c r="R21" s="152"/>
      <c r="S21" s="152"/>
      <c r="T21" s="152" t="s">
        <v>108</v>
      </c>
      <c r="U21" s="161">
        <f>+M21*U20</f>
        <v>0</v>
      </c>
      <c r="V21" s="152"/>
      <c r="W21" s="152"/>
      <c r="X21" s="152"/>
      <c r="Y21" s="152" t="s">
        <v>109</v>
      </c>
      <c r="Z21" s="161">
        <f>+M21*Z20</f>
        <v>0</v>
      </c>
      <c r="AA21" s="152"/>
      <c r="AB21" s="154"/>
      <c r="AC21" s="148"/>
      <c r="AD21" s="159">
        <f>MAX(AD19:AO19)</f>
        <v>0</v>
      </c>
      <c r="AE21" s="152" t="s">
        <v>107</v>
      </c>
      <c r="AF21" s="160">
        <f>+AD21*AF20</f>
        <v>0</v>
      </c>
      <c r="AG21" s="152"/>
      <c r="AH21" s="152"/>
      <c r="AI21" s="152"/>
      <c r="AJ21" s="152" t="s">
        <v>108</v>
      </c>
      <c r="AK21" s="160">
        <f>+AD21*AK20</f>
        <v>0</v>
      </c>
      <c r="AL21" s="152"/>
      <c r="AM21" s="152"/>
      <c r="AN21" s="152" t="s">
        <v>109</v>
      </c>
      <c r="AO21" s="162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9" t="s">
        <v>103</v>
      </c>
      <c r="U22" s="23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2609</v>
      </c>
      <c r="AV22" s="92">
        <f t="shared" si="18"/>
        <v>2627.5</v>
      </c>
      <c r="AW22" s="92">
        <f t="shared" si="18"/>
        <v>2590.5</v>
      </c>
      <c r="AX22" s="92">
        <f t="shared" si="18"/>
        <v>2543.5</v>
      </c>
      <c r="AY22" s="92">
        <f t="shared" si="18"/>
        <v>2575.5</v>
      </c>
      <c r="AZ22" s="92">
        <f t="shared" si="18"/>
        <v>2550.5</v>
      </c>
      <c r="BA22" s="92">
        <f t="shared" si="18"/>
        <v>2566</v>
      </c>
      <c r="BB22" s="92"/>
      <c r="BC22" s="92"/>
      <c r="BD22" s="92"/>
      <c r="BE22" s="92">
        <f t="shared" ref="BE22:BQ22" si="19">P34</f>
        <v>2898.5</v>
      </c>
      <c r="BF22" s="92">
        <f t="shared" si="19"/>
        <v>2960.5</v>
      </c>
      <c r="BG22" s="92">
        <f t="shared" si="19"/>
        <v>3002</v>
      </c>
      <c r="BH22" s="92">
        <f t="shared" si="19"/>
        <v>2995.5</v>
      </c>
      <c r="BI22" s="92">
        <f t="shared" si="19"/>
        <v>2960</v>
      </c>
      <c r="BJ22" s="92">
        <f t="shared" si="19"/>
        <v>2874.5</v>
      </c>
      <c r="BK22" s="92">
        <f t="shared" si="19"/>
        <v>2769.5</v>
      </c>
      <c r="BL22" s="92">
        <f t="shared" si="19"/>
        <v>2609.5</v>
      </c>
      <c r="BM22" s="92">
        <f t="shared" si="19"/>
        <v>2525.5</v>
      </c>
      <c r="BN22" s="92">
        <f t="shared" si="19"/>
        <v>2461.5</v>
      </c>
      <c r="BO22" s="92">
        <f t="shared" si="19"/>
        <v>2546.5</v>
      </c>
      <c r="BP22" s="92">
        <f t="shared" si="19"/>
        <v>2675</v>
      </c>
      <c r="BQ22" s="92">
        <f t="shared" si="19"/>
        <v>2768.5</v>
      </c>
      <c r="BR22" s="92"/>
      <c r="BS22" s="92"/>
      <c r="BT22" s="92"/>
      <c r="BU22" s="92">
        <f t="shared" ref="BU22:CC22" si="20">AG34</f>
        <v>2974</v>
      </c>
      <c r="BV22" s="92">
        <f t="shared" si="20"/>
        <v>3111</v>
      </c>
      <c r="BW22" s="92">
        <f t="shared" si="20"/>
        <v>3235.5</v>
      </c>
      <c r="BX22" s="92">
        <f t="shared" si="20"/>
        <v>3216</v>
      </c>
      <c r="BY22" s="92">
        <f t="shared" si="20"/>
        <v>3197.5</v>
      </c>
      <c r="BZ22" s="92">
        <f t="shared" si="20"/>
        <v>3128</v>
      </c>
      <c r="CA22" s="92">
        <f t="shared" si="20"/>
        <v>3040</v>
      </c>
      <c r="CB22" s="92">
        <f t="shared" si="20"/>
        <v>2977.5</v>
      </c>
      <c r="CC22" s="92">
        <f t="shared" si="20"/>
        <v>2905.5</v>
      </c>
    </row>
    <row r="23" spans="1:81" ht="16.5" customHeight="1" x14ac:dyDescent="0.2">
      <c r="A23" s="100" t="s">
        <v>104</v>
      </c>
      <c r="B23" s="149">
        <f>'G-3'!F10</f>
        <v>267</v>
      </c>
      <c r="C23" s="149">
        <f>'G-3'!F11</f>
        <v>284.5</v>
      </c>
      <c r="D23" s="149">
        <f>'G-3'!F12</f>
        <v>269</v>
      </c>
      <c r="E23" s="149">
        <f>'G-3'!F13</f>
        <v>286.5</v>
      </c>
      <c r="F23" s="149">
        <f>'G-3'!F14</f>
        <v>230</v>
      </c>
      <c r="G23" s="149">
        <f>'G-3'!F15</f>
        <v>269.5</v>
      </c>
      <c r="H23" s="149">
        <f>'G-3'!F16</f>
        <v>225</v>
      </c>
      <c r="I23" s="149">
        <f>'G-3'!F17</f>
        <v>285.5</v>
      </c>
      <c r="J23" s="149">
        <f>'G-3'!F18</f>
        <v>246.5</v>
      </c>
      <c r="K23" s="149">
        <f>'G-3'!F19</f>
        <v>239</v>
      </c>
      <c r="L23" s="150"/>
      <c r="M23" s="149">
        <f>'G-3'!F20</f>
        <v>238.5</v>
      </c>
      <c r="N23" s="149">
        <f>'G-3'!F21</f>
        <v>241.5</v>
      </c>
      <c r="O23" s="149">
        <f>'G-3'!F22</f>
        <v>245.5</v>
      </c>
      <c r="P23" s="149">
        <f>'G-3'!M10</f>
        <v>256</v>
      </c>
      <c r="Q23" s="149">
        <f>'G-3'!M11</f>
        <v>219</v>
      </c>
      <c r="R23" s="149">
        <f>'G-3'!M12</f>
        <v>231.5</v>
      </c>
      <c r="S23" s="149">
        <f>'G-3'!M13</f>
        <v>225.5</v>
      </c>
      <c r="T23" s="149">
        <f>'G-3'!M14</f>
        <v>206.5</v>
      </c>
      <c r="U23" s="149">
        <f>'G-3'!M15</f>
        <v>197</v>
      </c>
      <c r="V23" s="149">
        <f>'G-3'!M16</f>
        <v>190</v>
      </c>
      <c r="W23" s="149">
        <f>'G-3'!M17</f>
        <v>224.5</v>
      </c>
      <c r="X23" s="149">
        <f>'G-3'!M18</f>
        <v>241.5</v>
      </c>
      <c r="Y23" s="149">
        <f>'G-3'!M19</f>
        <v>245</v>
      </c>
      <c r="Z23" s="149">
        <f>'G-3'!M20</f>
        <v>293</v>
      </c>
      <c r="AA23" s="149">
        <f>'G-3'!M21</f>
        <v>279.5</v>
      </c>
      <c r="AB23" s="149">
        <f>'G-3'!M22</f>
        <v>261</v>
      </c>
      <c r="AC23" s="150"/>
      <c r="AD23" s="149">
        <f>'G-3'!T10</f>
        <v>272.5</v>
      </c>
      <c r="AE23" s="149">
        <f>'G-3'!T11</f>
        <v>292</v>
      </c>
      <c r="AF23" s="149">
        <f>'G-3'!T12</f>
        <v>270</v>
      </c>
      <c r="AG23" s="149">
        <f>'G-3'!T13</f>
        <v>249.5</v>
      </c>
      <c r="AH23" s="149">
        <f>'G-3'!T14</f>
        <v>269.5</v>
      </c>
      <c r="AI23" s="149">
        <f>'G-3'!T15</f>
        <v>260.5</v>
      </c>
      <c r="AJ23" s="149">
        <f>'G-3'!T16</f>
        <v>263</v>
      </c>
      <c r="AK23" s="149">
        <f>'G-3'!T17</f>
        <v>235</v>
      </c>
      <c r="AL23" s="149">
        <f>'G-3'!T18</f>
        <v>232.5</v>
      </c>
      <c r="AM23" s="149">
        <f>'G-3'!T19</f>
        <v>266.5</v>
      </c>
      <c r="AN23" s="149">
        <f>'G-3'!T20</f>
        <v>250</v>
      </c>
      <c r="AO23" s="149">
        <f>'G-3'!T21</f>
        <v>224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1107</v>
      </c>
      <c r="F24" s="149">
        <f t="shared" ref="F24:K24" si="21">C23+D23+E23+F23</f>
        <v>1070</v>
      </c>
      <c r="G24" s="149">
        <f t="shared" si="21"/>
        <v>1055</v>
      </c>
      <c r="H24" s="149">
        <f t="shared" si="21"/>
        <v>1011</v>
      </c>
      <c r="I24" s="149">
        <f t="shared" si="21"/>
        <v>1010</v>
      </c>
      <c r="J24" s="149">
        <f t="shared" si="21"/>
        <v>1026.5</v>
      </c>
      <c r="K24" s="149">
        <f t="shared" si="21"/>
        <v>996</v>
      </c>
      <c r="L24" s="150"/>
      <c r="M24" s="149"/>
      <c r="N24" s="149"/>
      <c r="O24" s="149"/>
      <c r="P24" s="149">
        <f>M23+N23+O23+P23</f>
        <v>981.5</v>
      </c>
      <c r="Q24" s="149">
        <f t="shared" ref="Q24:AB24" si="22">N23+O23+P23+Q23</f>
        <v>962</v>
      </c>
      <c r="R24" s="149">
        <f t="shared" si="22"/>
        <v>952</v>
      </c>
      <c r="S24" s="149">
        <f t="shared" si="22"/>
        <v>932</v>
      </c>
      <c r="T24" s="149">
        <f t="shared" si="22"/>
        <v>882.5</v>
      </c>
      <c r="U24" s="149">
        <f t="shared" si="22"/>
        <v>860.5</v>
      </c>
      <c r="V24" s="149">
        <f t="shared" si="22"/>
        <v>819</v>
      </c>
      <c r="W24" s="149">
        <f t="shared" si="22"/>
        <v>818</v>
      </c>
      <c r="X24" s="149">
        <f t="shared" si="22"/>
        <v>853</v>
      </c>
      <c r="Y24" s="149">
        <f t="shared" si="22"/>
        <v>901</v>
      </c>
      <c r="Z24" s="149">
        <f t="shared" si="22"/>
        <v>1004</v>
      </c>
      <c r="AA24" s="149">
        <f t="shared" si="22"/>
        <v>1059</v>
      </c>
      <c r="AB24" s="149">
        <f t="shared" si="22"/>
        <v>1078.5</v>
      </c>
      <c r="AC24" s="150"/>
      <c r="AD24" s="149"/>
      <c r="AE24" s="149"/>
      <c r="AF24" s="149"/>
      <c r="AG24" s="149">
        <f>AD23+AE23+AF23+AG23</f>
        <v>1084</v>
      </c>
      <c r="AH24" s="149">
        <f t="shared" ref="AH24:AO24" si="23">AE23+AF23+AG23+AH23</f>
        <v>1081</v>
      </c>
      <c r="AI24" s="149">
        <f t="shared" si="23"/>
        <v>1049.5</v>
      </c>
      <c r="AJ24" s="149">
        <f t="shared" si="23"/>
        <v>1042.5</v>
      </c>
      <c r="AK24" s="149">
        <f t="shared" si="23"/>
        <v>1028</v>
      </c>
      <c r="AL24" s="149">
        <f t="shared" si="23"/>
        <v>991</v>
      </c>
      <c r="AM24" s="149">
        <f t="shared" si="23"/>
        <v>997</v>
      </c>
      <c r="AN24" s="149">
        <f t="shared" si="23"/>
        <v>984</v>
      </c>
      <c r="AO24" s="149">
        <f t="shared" si="23"/>
        <v>973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0.64705882352941169</v>
      </c>
      <c r="H25" s="152"/>
      <c r="I25" s="152" t="s">
        <v>109</v>
      </c>
      <c r="J25" s="153">
        <f>DIRECCIONALIDAD!J30/100</f>
        <v>0.35294117647058826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0.6641998149861239</v>
      </c>
      <c r="V25" s="152"/>
      <c r="W25" s="152"/>
      <c r="X25" s="152"/>
      <c r="Y25" s="152" t="s">
        <v>109</v>
      </c>
      <c r="Z25" s="153">
        <f>DIRECCIONALIDAD!J33/100</f>
        <v>0.33580018501387604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0.69303797468354433</v>
      </c>
      <c r="AL25" s="152"/>
      <c r="AM25" s="152"/>
      <c r="AN25" s="152" t="s">
        <v>109</v>
      </c>
      <c r="AO25" s="153">
        <f>DIRECCIONALIDAD!J36/100</f>
        <v>0.30696202531645572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1107</v>
      </c>
      <c r="C26" s="152" t="s">
        <v>107</v>
      </c>
      <c r="D26" s="160">
        <f>+B26*D25</f>
        <v>0</v>
      </c>
      <c r="E26" s="152"/>
      <c r="F26" s="152" t="s">
        <v>108</v>
      </c>
      <c r="G26" s="160">
        <f>+B26*G25</f>
        <v>716.29411764705878</v>
      </c>
      <c r="H26" s="152"/>
      <c r="I26" s="152" t="s">
        <v>109</v>
      </c>
      <c r="J26" s="160">
        <f>+B26*J25</f>
        <v>390.70588235294122</v>
      </c>
      <c r="K26" s="154"/>
      <c r="L26" s="148"/>
      <c r="M26" s="159">
        <f>MAX(M24:AB24)</f>
        <v>1078.5</v>
      </c>
      <c r="N26" s="152"/>
      <c r="O26" s="152" t="s">
        <v>107</v>
      </c>
      <c r="P26" s="161">
        <f>+M26*P25</f>
        <v>0</v>
      </c>
      <c r="Q26" s="152"/>
      <c r="R26" s="152"/>
      <c r="S26" s="152"/>
      <c r="T26" s="152" t="s">
        <v>108</v>
      </c>
      <c r="U26" s="161">
        <f>+M26*U25</f>
        <v>716.3395004625346</v>
      </c>
      <c r="V26" s="152"/>
      <c r="W26" s="152"/>
      <c r="X26" s="152"/>
      <c r="Y26" s="152" t="s">
        <v>109</v>
      </c>
      <c r="Z26" s="161">
        <f>+M26*Z25</f>
        <v>362.16049953746528</v>
      </c>
      <c r="AA26" s="152"/>
      <c r="AB26" s="154"/>
      <c r="AC26" s="148"/>
      <c r="AD26" s="159">
        <f>MAX(AD24:AO24)</f>
        <v>1084</v>
      </c>
      <c r="AE26" s="152" t="s">
        <v>107</v>
      </c>
      <c r="AF26" s="160">
        <f>+AD26*AF25</f>
        <v>0</v>
      </c>
      <c r="AG26" s="152"/>
      <c r="AH26" s="152"/>
      <c r="AI26" s="152"/>
      <c r="AJ26" s="152" t="s">
        <v>108</v>
      </c>
      <c r="AK26" s="160">
        <f>+AD26*AK25</f>
        <v>751.25316455696202</v>
      </c>
      <c r="AL26" s="152"/>
      <c r="AM26" s="152"/>
      <c r="AN26" s="152" t="s">
        <v>109</v>
      </c>
      <c r="AO26" s="162">
        <f>+AD26*AO25</f>
        <v>332.74683544303798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9" t="s">
        <v>103</v>
      </c>
      <c r="U27" s="23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104</v>
      </c>
      <c r="C28" s="149">
        <f>'G-4'!F11</f>
        <v>89.5</v>
      </c>
      <c r="D28" s="149">
        <f>'G-4'!F12</f>
        <v>94</v>
      </c>
      <c r="E28" s="149">
        <f>'G-4'!F13</f>
        <v>107</v>
      </c>
      <c r="F28" s="149">
        <f>'G-4'!F14</f>
        <v>111</v>
      </c>
      <c r="G28" s="149">
        <f>'G-4'!F15</f>
        <v>100</v>
      </c>
      <c r="H28" s="149">
        <f>'G-4'!F16</f>
        <v>95.5</v>
      </c>
      <c r="I28" s="149">
        <f>'G-4'!F17</f>
        <v>107.5</v>
      </c>
      <c r="J28" s="149">
        <f>'G-4'!F18</f>
        <v>87.5</v>
      </c>
      <c r="K28" s="149">
        <f>'G-4'!F19</f>
        <v>95</v>
      </c>
      <c r="L28" s="150"/>
      <c r="M28" s="149">
        <f>'G-4'!F20</f>
        <v>156</v>
      </c>
      <c r="N28" s="149">
        <f>'G-4'!F21</f>
        <v>168</v>
      </c>
      <c r="O28" s="149">
        <f>'G-4'!F22</f>
        <v>178.5</v>
      </c>
      <c r="P28" s="149">
        <f>'G-4'!M10</f>
        <v>167</v>
      </c>
      <c r="Q28" s="149">
        <f>'G-4'!M11</f>
        <v>193</v>
      </c>
      <c r="R28" s="149">
        <f>'G-4'!M12</f>
        <v>178.5</v>
      </c>
      <c r="S28" s="149">
        <f>'G-4'!M13</f>
        <v>170</v>
      </c>
      <c r="T28" s="149">
        <f>'G-4'!M14</f>
        <v>163</v>
      </c>
      <c r="U28" s="149">
        <f>'G-4'!M15</f>
        <v>155.5</v>
      </c>
      <c r="V28" s="149">
        <f>'G-4'!M16</f>
        <v>153</v>
      </c>
      <c r="W28" s="149">
        <f>'G-4'!M17</f>
        <v>118.5</v>
      </c>
      <c r="X28" s="149">
        <f>'G-4'!M18</f>
        <v>139.5</v>
      </c>
      <c r="Y28" s="149">
        <f>'G-4'!M19</f>
        <v>113.5</v>
      </c>
      <c r="Z28" s="149">
        <f>'G-4'!M20</f>
        <v>153</v>
      </c>
      <c r="AA28" s="149">
        <f>'G-4'!M21</f>
        <v>151.5</v>
      </c>
      <c r="AB28" s="149">
        <f>'G-4'!M22</f>
        <v>159.5</v>
      </c>
      <c r="AC28" s="150"/>
      <c r="AD28" s="149">
        <f>'G-4'!T10</f>
        <v>160</v>
      </c>
      <c r="AE28" s="149">
        <f>'G-4'!T11</f>
        <v>140.5</v>
      </c>
      <c r="AF28" s="149">
        <f>'G-4'!T12</f>
        <v>189.5</v>
      </c>
      <c r="AG28" s="149">
        <f>'G-4'!T13</f>
        <v>156.5</v>
      </c>
      <c r="AH28" s="149">
        <f>'G-4'!T14</f>
        <v>173.5</v>
      </c>
      <c r="AI28" s="149">
        <f>'G-4'!T15</f>
        <v>220</v>
      </c>
      <c r="AJ28" s="149">
        <f>'G-4'!T16</f>
        <v>188.5</v>
      </c>
      <c r="AK28" s="149">
        <f>'G-4'!T17</f>
        <v>205</v>
      </c>
      <c r="AL28" s="149">
        <f>'G-4'!T18</f>
        <v>182.5</v>
      </c>
      <c r="AM28" s="149">
        <f>'G-4'!T19</f>
        <v>121</v>
      </c>
      <c r="AN28" s="149">
        <f>'G-4'!T20</f>
        <v>122.5</v>
      </c>
      <c r="AO28" s="149">
        <f>'G-4'!T21</f>
        <v>120.5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394.5</v>
      </c>
      <c r="F29" s="149">
        <f t="shared" ref="F29:K29" si="24">C28+D28+E28+F28</f>
        <v>401.5</v>
      </c>
      <c r="G29" s="149">
        <f t="shared" si="24"/>
        <v>412</v>
      </c>
      <c r="H29" s="149">
        <f t="shared" si="24"/>
        <v>413.5</v>
      </c>
      <c r="I29" s="149">
        <f t="shared" si="24"/>
        <v>414</v>
      </c>
      <c r="J29" s="149">
        <f t="shared" si="24"/>
        <v>390.5</v>
      </c>
      <c r="K29" s="149">
        <f t="shared" si="24"/>
        <v>385.5</v>
      </c>
      <c r="L29" s="150"/>
      <c r="M29" s="149"/>
      <c r="N29" s="149"/>
      <c r="O29" s="149"/>
      <c r="P29" s="149">
        <f>M28+N28+O28+P28</f>
        <v>669.5</v>
      </c>
      <c r="Q29" s="149">
        <f t="shared" ref="Q29:AB29" si="25">N28+O28+P28+Q28</f>
        <v>706.5</v>
      </c>
      <c r="R29" s="149">
        <f t="shared" si="25"/>
        <v>717</v>
      </c>
      <c r="S29" s="149">
        <f t="shared" si="25"/>
        <v>708.5</v>
      </c>
      <c r="T29" s="149">
        <f t="shared" si="25"/>
        <v>704.5</v>
      </c>
      <c r="U29" s="149">
        <f t="shared" si="25"/>
        <v>667</v>
      </c>
      <c r="V29" s="149">
        <f t="shared" si="25"/>
        <v>641.5</v>
      </c>
      <c r="W29" s="149">
        <f t="shared" si="25"/>
        <v>590</v>
      </c>
      <c r="X29" s="149">
        <f t="shared" si="25"/>
        <v>566.5</v>
      </c>
      <c r="Y29" s="149">
        <f t="shared" si="25"/>
        <v>524.5</v>
      </c>
      <c r="Z29" s="149">
        <f t="shared" si="25"/>
        <v>524.5</v>
      </c>
      <c r="AA29" s="149">
        <f t="shared" si="25"/>
        <v>557.5</v>
      </c>
      <c r="AB29" s="149">
        <f t="shared" si="25"/>
        <v>577.5</v>
      </c>
      <c r="AC29" s="150"/>
      <c r="AD29" s="149"/>
      <c r="AE29" s="149"/>
      <c r="AF29" s="149"/>
      <c r="AG29" s="149">
        <f>AD28+AE28+AF28+AG28</f>
        <v>646.5</v>
      </c>
      <c r="AH29" s="149">
        <f t="shared" ref="AH29:AO29" si="26">AE28+AF28+AG28+AH28</f>
        <v>660</v>
      </c>
      <c r="AI29" s="149">
        <f t="shared" si="26"/>
        <v>739.5</v>
      </c>
      <c r="AJ29" s="149">
        <f t="shared" si="26"/>
        <v>738.5</v>
      </c>
      <c r="AK29" s="149">
        <f t="shared" si="26"/>
        <v>787</v>
      </c>
      <c r="AL29" s="149">
        <f t="shared" si="26"/>
        <v>796</v>
      </c>
      <c r="AM29" s="149">
        <f t="shared" si="26"/>
        <v>697</v>
      </c>
      <c r="AN29" s="149">
        <f t="shared" si="26"/>
        <v>631</v>
      </c>
      <c r="AO29" s="149">
        <f t="shared" si="26"/>
        <v>546.5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414</v>
      </c>
      <c r="C31" s="152" t="s">
        <v>107</v>
      </c>
      <c r="D31" s="160">
        <f>+B31*D30</f>
        <v>0</v>
      </c>
      <c r="E31" s="152"/>
      <c r="F31" s="152" t="s">
        <v>108</v>
      </c>
      <c r="G31" s="160">
        <f>+B31*G30</f>
        <v>0</v>
      </c>
      <c r="H31" s="152"/>
      <c r="I31" s="152" t="s">
        <v>109</v>
      </c>
      <c r="J31" s="160">
        <f>+B31*J30</f>
        <v>0</v>
      </c>
      <c r="K31" s="154"/>
      <c r="L31" s="148"/>
      <c r="M31" s="159">
        <f>MAX(M29:AB29)</f>
        <v>717</v>
      </c>
      <c r="N31" s="152"/>
      <c r="O31" s="152" t="s">
        <v>107</v>
      </c>
      <c r="P31" s="161">
        <f>+M31*P30</f>
        <v>0</v>
      </c>
      <c r="Q31" s="152"/>
      <c r="R31" s="152"/>
      <c r="S31" s="152"/>
      <c r="T31" s="152" t="s">
        <v>108</v>
      </c>
      <c r="U31" s="161">
        <f>+M31*U30</f>
        <v>0</v>
      </c>
      <c r="V31" s="152"/>
      <c r="W31" s="152"/>
      <c r="X31" s="152"/>
      <c r="Y31" s="152" t="s">
        <v>109</v>
      </c>
      <c r="Z31" s="161">
        <f>+M31*Z30</f>
        <v>0</v>
      </c>
      <c r="AA31" s="152"/>
      <c r="AB31" s="154"/>
      <c r="AC31" s="148"/>
      <c r="AD31" s="159">
        <f>MAX(AD29:AO29)</f>
        <v>796</v>
      </c>
      <c r="AE31" s="152" t="s">
        <v>107</v>
      </c>
      <c r="AF31" s="160">
        <f>+AD31*AF30</f>
        <v>0</v>
      </c>
      <c r="AG31" s="152"/>
      <c r="AH31" s="152"/>
      <c r="AI31" s="152"/>
      <c r="AJ31" s="152" t="s">
        <v>108</v>
      </c>
      <c r="AK31" s="160">
        <f>+AD31*AK30</f>
        <v>0</v>
      </c>
      <c r="AL31" s="152"/>
      <c r="AM31" s="152"/>
      <c r="AN31" s="152" t="s">
        <v>109</v>
      </c>
      <c r="AO31" s="16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9" t="s">
        <v>103</v>
      </c>
      <c r="U32" s="239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 t="shared" ref="B33:K33" si="27">B13+B18+B23+B28</f>
        <v>617</v>
      </c>
      <c r="C33" s="149">
        <f t="shared" si="27"/>
        <v>680</v>
      </c>
      <c r="D33" s="149">
        <f t="shared" si="27"/>
        <v>643</v>
      </c>
      <c r="E33" s="149">
        <f t="shared" si="27"/>
        <v>669</v>
      </c>
      <c r="F33" s="149">
        <f t="shared" si="27"/>
        <v>635.5</v>
      </c>
      <c r="G33" s="149">
        <f t="shared" si="27"/>
        <v>643</v>
      </c>
      <c r="H33" s="149">
        <f t="shared" si="27"/>
        <v>596</v>
      </c>
      <c r="I33" s="149">
        <f t="shared" si="27"/>
        <v>701</v>
      </c>
      <c r="J33" s="149">
        <f t="shared" si="27"/>
        <v>610.5</v>
      </c>
      <c r="K33" s="149">
        <f t="shared" si="27"/>
        <v>658.5</v>
      </c>
      <c r="L33" s="150"/>
      <c r="M33" s="149">
        <f t="shared" ref="M33:AB33" si="28">M13+M18+M23+M28</f>
        <v>691</v>
      </c>
      <c r="N33" s="149">
        <f t="shared" si="28"/>
        <v>718</v>
      </c>
      <c r="O33" s="149">
        <f t="shared" si="28"/>
        <v>761</v>
      </c>
      <c r="P33" s="149">
        <f t="shared" si="28"/>
        <v>728.5</v>
      </c>
      <c r="Q33" s="149">
        <f t="shared" si="28"/>
        <v>753</v>
      </c>
      <c r="R33" s="149">
        <f t="shared" si="28"/>
        <v>759.5</v>
      </c>
      <c r="S33" s="149">
        <f t="shared" si="28"/>
        <v>754.5</v>
      </c>
      <c r="T33" s="149">
        <f t="shared" si="28"/>
        <v>693</v>
      </c>
      <c r="U33" s="149">
        <f t="shared" si="28"/>
        <v>667.5</v>
      </c>
      <c r="V33" s="149">
        <f t="shared" si="28"/>
        <v>654.5</v>
      </c>
      <c r="W33" s="149">
        <f t="shared" si="28"/>
        <v>594.5</v>
      </c>
      <c r="X33" s="149">
        <f t="shared" si="28"/>
        <v>609</v>
      </c>
      <c r="Y33" s="149">
        <f t="shared" si="28"/>
        <v>603.5</v>
      </c>
      <c r="Z33" s="149">
        <f t="shared" si="28"/>
        <v>739.5</v>
      </c>
      <c r="AA33" s="149">
        <f t="shared" si="28"/>
        <v>723</v>
      </c>
      <c r="AB33" s="149">
        <f t="shared" si="28"/>
        <v>702.5</v>
      </c>
      <c r="AC33" s="150"/>
      <c r="AD33" s="149">
        <f t="shared" ref="AD33:AO33" si="29">AD13+AD18+AD23+AD28</f>
        <v>711.5</v>
      </c>
      <c r="AE33" s="149">
        <f t="shared" si="29"/>
        <v>725.5</v>
      </c>
      <c r="AF33" s="149">
        <f t="shared" si="29"/>
        <v>773</v>
      </c>
      <c r="AG33" s="149">
        <f t="shared" si="29"/>
        <v>764</v>
      </c>
      <c r="AH33" s="149">
        <f t="shared" si="29"/>
        <v>848.5</v>
      </c>
      <c r="AI33" s="149">
        <f t="shared" si="29"/>
        <v>850</v>
      </c>
      <c r="AJ33" s="149">
        <f t="shared" si="29"/>
        <v>753.5</v>
      </c>
      <c r="AK33" s="149">
        <f t="shared" si="29"/>
        <v>745.5</v>
      </c>
      <c r="AL33" s="149">
        <f t="shared" si="29"/>
        <v>779</v>
      </c>
      <c r="AM33" s="149">
        <f t="shared" si="29"/>
        <v>762</v>
      </c>
      <c r="AN33" s="149">
        <f t="shared" si="29"/>
        <v>691</v>
      </c>
      <c r="AO33" s="149">
        <f t="shared" si="29"/>
        <v>673.5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2609</v>
      </c>
      <c r="F34" s="149">
        <f t="shared" ref="F34:K34" si="30">C33+D33+E33+F33</f>
        <v>2627.5</v>
      </c>
      <c r="G34" s="149">
        <f t="shared" si="30"/>
        <v>2590.5</v>
      </c>
      <c r="H34" s="149">
        <f t="shared" si="30"/>
        <v>2543.5</v>
      </c>
      <c r="I34" s="149">
        <f t="shared" si="30"/>
        <v>2575.5</v>
      </c>
      <c r="J34" s="149">
        <f t="shared" si="30"/>
        <v>2550.5</v>
      </c>
      <c r="K34" s="149">
        <f t="shared" si="30"/>
        <v>2566</v>
      </c>
      <c r="L34" s="150"/>
      <c r="M34" s="149"/>
      <c r="N34" s="149"/>
      <c r="O34" s="149"/>
      <c r="P34" s="149">
        <f>M33+N33+O33+P33</f>
        <v>2898.5</v>
      </c>
      <c r="Q34" s="149">
        <f t="shared" ref="Q34:AB34" si="31">N33+O33+P33+Q33</f>
        <v>2960.5</v>
      </c>
      <c r="R34" s="149">
        <f t="shared" si="31"/>
        <v>3002</v>
      </c>
      <c r="S34" s="149">
        <f t="shared" si="31"/>
        <v>2995.5</v>
      </c>
      <c r="T34" s="149">
        <f t="shared" si="31"/>
        <v>2960</v>
      </c>
      <c r="U34" s="149">
        <f t="shared" si="31"/>
        <v>2874.5</v>
      </c>
      <c r="V34" s="149">
        <f t="shared" si="31"/>
        <v>2769.5</v>
      </c>
      <c r="W34" s="149">
        <f t="shared" si="31"/>
        <v>2609.5</v>
      </c>
      <c r="X34" s="149">
        <f t="shared" si="31"/>
        <v>2525.5</v>
      </c>
      <c r="Y34" s="149">
        <f t="shared" si="31"/>
        <v>2461.5</v>
      </c>
      <c r="Z34" s="149">
        <f t="shared" si="31"/>
        <v>2546.5</v>
      </c>
      <c r="AA34" s="149">
        <f t="shared" si="31"/>
        <v>2675</v>
      </c>
      <c r="AB34" s="149">
        <f t="shared" si="31"/>
        <v>2768.5</v>
      </c>
      <c r="AC34" s="150"/>
      <c r="AD34" s="149"/>
      <c r="AE34" s="149"/>
      <c r="AF34" s="149"/>
      <c r="AG34" s="149">
        <f>AD33+AE33+AF33+AG33</f>
        <v>2974</v>
      </c>
      <c r="AH34" s="149">
        <f t="shared" ref="AH34:AO34" si="32">AE33+AF33+AG33+AH33</f>
        <v>3111</v>
      </c>
      <c r="AI34" s="149">
        <f t="shared" si="32"/>
        <v>3235.5</v>
      </c>
      <c r="AJ34" s="149">
        <f t="shared" si="32"/>
        <v>3216</v>
      </c>
      <c r="AK34" s="149">
        <f t="shared" si="32"/>
        <v>3197.5</v>
      </c>
      <c r="AL34" s="149">
        <f t="shared" si="32"/>
        <v>3128</v>
      </c>
      <c r="AM34" s="149">
        <f t="shared" si="32"/>
        <v>3040</v>
      </c>
      <c r="AN34" s="149">
        <f t="shared" si="32"/>
        <v>2977.5</v>
      </c>
      <c r="AO34" s="149">
        <f t="shared" si="32"/>
        <v>2905.5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0"/>
      <c r="R36" s="240"/>
      <c r="S36" s="240"/>
      <c r="T36" s="240"/>
      <c r="U36" s="240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2016-08-04T22:43:45Z</cp:lastPrinted>
  <dcterms:created xsi:type="dcterms:W3CDTF">1998-04-02T13:38:56Z</dcterms:created>
  <dcterms:modified xsi:type="dcterms:W3CDTF">2016-12-13T22:54:32Z</dcterms:modified>
</cp:coreProperties>
</file>